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575" windowHeight="24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A22" i="1"/>
  <c r="AB22" i="1"/>
  <c r="AA31" i="1"/>
  <c r="AB31" i="1" s="1"/>
  <c r="AA44" i="1"/>
  <c r="AB44" i="1"/>
  <c r="AA57" i="1"/>
  <c r="AB57" i="1" s="1"/>
  <c r="AA70" i="1"/>
  <c r="AB70" i="1"/>
  <c r="AA79" i="1"/>
  <c r="AB79" i="1" s="1"/>
  <c r="AA92" i="1"/>
  <c r="AB92" i="1"/>
  <c r="AA105" i="1"/>
  <c r="AB105" i="1" s="1"/>
  <c r="AA118" i="1"/>
  <c r="AB118" i="1"/>
  <c r="AA129" i="1"/>
  <c r="AB129" i="1" s="1"/>
  <c r="AA146" i="1"/>
  <c r="AB146" i="1"/>
  <c r="AB10" i="1"/>
  <c r="AA10" i="1"/>
  <c r="Y11" i="1" l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0" i="1"/>
  <c r="P21" i="1" l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4" i="1"/>
  <c r="P15" i="1"/>
  <c r="P16" i="1"/>
  <c r="P17" i="1"/>
  <c r="P18" i="1"/>
  <c r="P19" i="1"/>
  <c r="P20" i="1"/>
  <c r="P11" i="1"/>
  <c r="P12" i="1"/>
  <c r="P13" i="1"/>
  <c r="P10" i="1"/>
  <c r="O124" i="1" l="1"/>
  <c r="V44" i="1" l="1"/>
  <c r="U44" i="1"/>
  <c r="T44" i="1"/>
  <c r="M44" i="1"/>
  <c r="L44" i="1"/>
  <c r="K44" i="1"/>
  <c r="X56" i="1"/>
  <c r="X54" i="1"/>
  <c r="X50" i="1"/>
  <c r="X49" i="1"/>
  <c r="X48" i="1"/>
  <c r="X47" i="1"/>
  <c r="X46" i="1"/>
  <c r="O52" i="1"/>
  <c r="O50" i="1"/>
  <c r="O49" i="1"/>
  <c r="O48" i="1"/>
  <c r="O56" i="1"/>
  <c r="O54" i="1"/>
  <c r="O47" i="1"/>
  <c r="O46" i="1"/>
  <c r="V31" i="1"/>
  <c r="U31" i="1"/>
  <c r="T31" i="1"/>
  <c r="M31" i="1"/>
  <c r="L31" i="1"/>
  <c r="K31" i="1"/>
  <c r="X41" i="1"/>
  <c r="V22" i="1" l="1"/>
  <c r="U22" i="1"/>
  <c r="T22" i="1"/>
  <c r="M22" i="1"/>
  <c r="L22" i="1"/>
  <c r="K22" i="1"/>
  <c r="V10" i="1" l="1"/>
  <c r="U10" i="1"/>
  <c r="T10" i="1"/>
  <c r="M10" i="1"/>
  <c r="L10" i="1"/>
  <c r="K10" i="1"/>
  <c r="V13" i="1"/>
  <c r="U13" i="1"/>
  <c r="T13" i="1"/>
  <c r="M13" i="1"/>
  <c r="L13" i="1"/>
  <c r="K13" i="1"/>
  <c r="X135" i="1" l="1"/>
  <c r="V146" i="1"/>
  <c r="U146" i="1"/>
  <c r="T146" i="1"/>
  <c r="V129" i="1"/>
  <c r="U129" i="1"/>
  <c r="T129" i="1"/>
  <c r="M129" i="1"/>
  <c r="L129" i="1"/>
  <c r="K129" i="1"/>
  <c r="V118" i="1"/>
  <c r="U118" i="1"/>
  <c r="T118" i="1"/>
  <c r="M118" i="1"/>
  <c r="L118" i="1"/>
  <c r="K118" i="1"/>
  <c r="V105" i="1"/>
  <c r="U105" i="1"/>
  <c r="T105" i="1"/>
  <c r="M105" i="1"/>
  <c r="L105" i="1"/>
  <c r="K105" i="1"/>
  <c r="O105" i="1" s="1"/>
  <c r="O155" i="1"/>
  <c r="P155" i="1" s="1"/>
  <c r="X149" i="1"/>
  <c r="X155" i="1"/>
  <c r="O153" i="1"/>
  <c r="P153" i="1" s="1"/>
  <c r="X147" i="1"/>
  <c r="O152" i="1"/>
  <c r="P152" i="1" s="1"/>
  <c r="X112" i="1"/>
  <c r="X59" i="1"/>
  <c r="X105" i="1" l="1"/>
  <c r="O129" i="1"/>
  <c r="X146" i="1"/>
  <c r="X129" i="1"/>
  <c r="T92" i="1"/>
  <c r="V92" i="1"/>
  <c r="U92" i="1"/>
  <c r="M92" i="1"/>
  <c r="L92" i="1"/>
  <c r="K92" i="1"/>
  <c r="V79" i="1"/>
  <c r="U79" i="1"/>
  <c r="T79" i="1"/>
  <c r="M79" i="1"/>
  <c r="L79" i="1"/>
  <c r="K79" i="1"/>
  <c r="V70" i="1"/>
  <c r="U70" i="1"/>
  <c r="T70" i="1"/>
  <c r="M70" i="1"/>
  <c r="L70" i="1"/>
  <c r="K70" i="1"/>
  <c r="V57" i="1"/>
  <c r="U57" i="1"/>
  <c r="T57" i="1"/>
  <c r="M57" i="1"/>
  <c r="L57" i="1"/>
  <c r="K57" i="1"/>
  <c r="X61" i="1"/>
  <c r="X62" i="1"/>
  <c r="X64" i="1"/>
  <c r="X58" i="1"/>
  <c r="X117" i="1"/>
  <c r="X115" i="1"/>
  <c r="X111" i="1"/>
  <c r="X109" i="1"/>
  <c r="X107" i="1"/>
  <c r="X106" i="1"/>
  <c r="O108" i="1"/>
  <c r="O107" i="1"/>
  <c r="O113" i="1"/>
  <c r="X104" i="1"/>
  <c r="X102" i="1"/>
  <c r="X100" i="1"/>
  <c r="X94" i="1"/>
  <c r="X93" i="1"/>
  <c r="O96" i="1"/>
  <c r="X89" i="1"/>
  <c r="X91" i="1"/>
  <c r="X83" i="1"/>
  <c r="X82" i="1"/>
  <c r="O71" i="1"/>
  <c r="X57" i="1" l="1"/>
  <c r="X79" i="1"/>
  <c r="X92" i="1"/>
  <c r="E129" i="1"/>
  <c r="D129" i="1"/>
  <c r="X131" i="1"/>
  <c r="X132" i="1"/>
  <c r="X133" i="1"/>
  <c r="X134" i="1"/>
  <c r="X130" i="1"/>
  <c r="O131" i="1"/>
  <c r="O132" i="1"/>
  <c r="O133" i="1"/>
  <c r="O134" i="1"/>
  <c r="O135" i="1"/>
  <c r="O130" i="1"/>
  <c r="X120" i="1"/>
  <c r="X121" i="1"/>
  <c r="X122" i="1"/>
  <c r="X123" i="1"/>
  <c r="O120" i="1"/>
  <c r="O121" i="1"/>
  <c r="O122" i="1"/>
  <c r="O123" i="1"/>
  <c r="X113" i="1"/>
  <c r="O110" i="1"/>
  <c r="O111" i="1"/>
  <c r="O115" i="1"/>
  <c r="O117" i="1"/>
  <c r="O109" i="1"/>
  <c r="X98" i="1"/>
  <c r="X103" i="1"/>
  <c r="X86" i="1"/>
  <c r="X87" i="1"/>
  <c r="X72" i="1"/>
  <c r="X74" i="1"/>
  <c r="X76" i="1"/>
  <c r="X77" i="1"/>
  <c r="X78" i="1"/>
  <c r="X71" i="1"/>
  <c r="X63" i="1"/>
  <c r="X65" i="1"/>
  <c r="X67" i="1"/>
  <c r="X69" i="1"/>
  <c r="O67" i="1"/>
  <c r="X11" i="1" l="1"/>
  <c r="O11" i="1"/>
  <c r="O104" i="1" l="1"/>
  <c r="X119" i="1"/>
  <c r="O119" i="1"/>
  <c r="X118" i="1"/>
  <c r="O118" i="1"/>
  <c r="E118" i="1"/>
  <c r="D118" i="1"/>
  <c r="O103" i="1"/>
  <c r="O102" i="1"/>
  <c r="O100" i="1"/>
  <c r="O94" i="1"/>
  <c r="O92" i="1"/>
  <c r="O91" i="1"/>
  <c r="O90" i="1"/>
  <c r="O89" i="1"/>
  <c r="O86" i="1"/>
  <c r="O85" i="1"/>
  <c r="O81" i="1"/>
  <c r="O79" i="1"/>
  <c r="O78" i="1"/>
  <c r="O77" i="1"/>
  <c r="O76" i="1"/>
  <c r="O74" i="1"/>
  <c r="O72" i="1"/>
  <c r="X70" i="1"/>
  <c r="O70" i="1"/>
  <c r="E70" i="1"/>
  <c r="D70" i="1"/>
  <c r="O69" i="1"/>
  <c r="O65" i="1"/>
  <c r="O63" i="1"/>
  <c r="O61" i="1"/>
  <c r="O60" i="1"/>
  <c r="O59" i="1"/>
  <c r="O58" i="1"/>
  <c r="O57" i="1"/>
  <c r="D57" i="1"/>
  <c r="X44" i="1"/>
  <c r="O44" i="1"/>
  <c r="E44" i="1"/>
  <c r="D44" i="1"/>
  <c r="O43" i="1"/>
  <c r="X40" i="1"/>
  <c r="O40" i="1"/>
  <c r="X37" i="1"/>
  <c r="O37" i="1"/>
  <c r="X36" i="1"/>
  <c r="O36" i="1"/>
  <c r="X35" i="1"/>
  <c r="O35" i="1"/>
  <c r="X33" i="1"/>
  <c r="O33" i="1"/>
  <c r="X32" i="1"/>
  <c r="O32" i="1"/>
  <c r="X31" i="1"/>
  <c r="O31" i="1"/>
  <c r="E31" i="1"/>
  <c r="D31" i="1"/>
  <c r="X26" i="1"/>
  <c r="O26" i="1"/>
  <c r="X24" i="1"/>
  <c r="O24" i="1"/>
  <c r="X23" i="1"/>
  <c r="O23" i="1"/>
  <c r="X22" i="1"/>
  <c r="O22" i="1"/>
  <c r="E22" i="1"/>
  <c r="D22" i="1"/>
  <c r="X21" i="1"/>
  <c r="O21" i="1"/>
  <c r="X20" i="1"/>
  <c r="O20" i="1"/>
  <c r="X18" i="1"/>
  <c r="O18" i="1"/>
  <c r="X17" i="1"/>
  <c r="O17" i="1"/>
  <c r="X16" i="1"/>
  <c r="O16" i="1"/>
  <c r="X13" i="1"/>
  <c r="O13" i="1"/>
  <c r="E13" i="1"/>
  <c r="D13" i="1"/>
  <c r="X12" i="1"/>
  <c r="O12" i="1"/>
  <c r="X10" i="1"/>
  <c r="O10" i="1"/>
  <c r="E10" i="1"/>
  <c r="D10" i="1"/>
</calcChain>
</file>

<file path=xl/sharedStrings.xml><?xml version="1.0" encoding="utf-8"?>
<sst xmlns="http://schemas.openxmlformats.org/spreadsheetml/2006/main" count="574" uniqueCount="259">
  <si>
    <t xml:space="preserve"> </t>
  </si>
  <si>
    <t>УТВЕРЖДАЮ</t>
  </si>
  <si>
    <t>______________</t>
  </si>
  <si>
    <t>не печатается</t>
  </si>
  <si>
    <t>Дата</t>
  </si>
  <si>
    <t xml:space="preserve">Время </t>
  </si>
  <si>
    <r>
      <t xml:space="preserve">t - </t>
    </r>
    <r>
      <rPr>
        <b/>
        <sz val="10"/>
        <rFont val="Symbol"/>
        <family val="1"/>
        <charset val="2"/>
      </rPr>
      <t>°</t>
    </r>
    <r>
      <rPr>
        <b/>
        <sz val="10"/>
        <rFont val="Arial Cyr"/>
        <family val="2"/>
        <charset val="204"/>
      </rPr>
      <t>С</t>
    </r>
  </si>
  <si>
    <t xml:space="preserve">Кмакс </t>
  </si>
  <si>
    <t>ПСТ</t>
  </si>
  <si>
    <t>Принадлежность</t>
  </si>
  <si>
    <t xml:space="preserve">№ </t>
  </si>
  <si>
    <t>трансформатор №1</t>
  </si>
  <si>
    <t>трансформатор №2</t>
  </si>
  <si>
    <t>тр №1</t>
  </si>
  <si>
    <t>тр №2</t>
  </si>
  <si>
    <t xml:space="preserve"> пст</t>
  </si>
  <si>
    <t>направление</t>
  </si>
  <si>
    <t>Sтр-ра</t>
  </si>
  <si>
    <t>Ia</t>
  </si>
  <si>
    <t>Ib</t>
  </si>
  <si>
    <t>Ic</t>
  </si>
  <si>
    <t>Uф/Uл</t>
  </si>
  <si>
    <t>Iср.</t>
  </si>
  <si>
    <t>Kзагр.</t>
  </si>
  <si>
    <t>ПБВ</t>
  </si>
  <si>
    <t>ТП</t>
  </si>
  <si>
    <t>ОП г.Обнинск</t>
  </si>
  <si>
    <t xml:space="preserve">тр-р №1              </t>
  </si>
  <si>
    <t>5-3</t>
  </si>
  <si>
    <t>тр-р № 2</t>
  </si>
  <si>
    <t>-</t>
  </si>
  <si>
    <t>38</t>
  </si>
  <si>
    <t>тр-р №1</t>
  </si>
  <si>
    <t>тр-р №2</t>
  </si>
  <si>
    <t>РТП</t>
  </si>
  <si>
    <t>тр-р № 1</t>
  </si>
  <si>
    <t>230/398</t>
  </si>
  <si>
    <t>226/390</t>
  </si>
  <si>
    <t>229/399</t>
  </si>
  <si>
    <t>БКТП</t>
  </si>
  <si>
    <t>223/384</t>
  </si>
  <si>
    <t>225/388</t>
  </si>
  <si>
    <t>230/397</t>
  </si>
  <si>
    <t>233/402</t>
  </si>
  <si>
    <t>232/402</t>
  </si>
  <si>
    <t>226/393</t>
  </si>
  <si>
    <t>224/386</t>
  </si>
  <si>
    <t>230/396</t>
  </si>
  <si>
    <t>231/398</t>
  </si>
  <si>
    <t>229/395</t>
  </si>
  <si>
    <t>232/400</t>
  </si>
  <si>
    <t>229/394</t>
  </si>
  <si>
    <t>"______"_____________2022г.</t>
  </si>
  <si>
    <t>№1 РусСтройГруп</t>
  </si>
  <si>
    <t>№2 Белкинская 6 ВРУ1 В1</t>
  </si>
  <si>
    <t>№4 Белкинская 6 ВРУ2 В1</t>
  </si>
  <si>
    <t>№6 Белкинская 4 В1</t>
  </si>
  <si>
    <t>№7 Школа ВРУ1 В1</t>
  </si>
  <si>
    <t>№8 Школа ВРУ2 В1</t>
  </si>
  <si>
    <t>№9 РусСтройГруп</t>
  </si>
  <si>
    <t>№12 Белкинская 6 ВРУ2 В2</t>
  </si>
  <si>
    <t>№14 Белкинская 4 В2</t>
  </si>
  <si>
    <t>№15 Школа ВРУ1 В2</t>
  </si>
  <si>
    <t>№16 Школа ВРУ2 В2</t>
  </si>
  <si>
    <t>№10 Белкинская 6 ВРУ1 В2</t>
  </si>
  <si>
    <t>№2 Маркса 83 ВРУ3 В1</t>
  </si>
  <si>
    <t>№2 Маркса 79 ЩС3 В1</t>
  </si>
  <si>
    <t>№6 Маркса 79 ВРУ1.2 В1</t>
  </si>
  <si>
    <t>№7 Маркса 79 ВРУ7 В1</t>
  </si>
  <si>
    <t>№10 Маркса 79 ВРУ3.4 В1</t>
  </si>
  <si>
    <t>№11 Белкинская 6 Офисы В1</t>
  </si>
  <si>
    <t>№12 Белкинская 2 В1</t>
  </si>
  <si>
    <t>№21</t>
  </si>
  <si>
    <t>№15 Белкинская Офисы В2</t>
  </si>
  <si>
    <t>№16 Белкинская 2 В2</t>
  </si>
  <si>
    <t>№24 Маркса 79 ВРУ3.4 В2</t>
  </si>
  <si>
    <t>№22 Маркса79 ВРУ1.2 В2</t>
  </si>
  <si>
    <t>№19 Маркса 79 офисы ВРУ7 В2</t>
  </si>
  <si>
    <t>№20 Маркса 79 ЩС3 В2</t>
  </si>
  <si>
    <t>№1 наружное освещение</t>
  </si>
  <si>
    <t>№4 Маркса 83 ВРУ4 В1</t>
  </si>
  <si>
    <t>№5 Маркса 83 ВРУ5 В1 порежден</t>
  </si>
  <si>
    <t>№8 Маркса 83 ВРУ1 В1</t>
  </si>
  <si>
    <t>№10 Маркса 83 ВРУ2 В1</t>
  </si>
  <si>
    <t>№11 парковка</t>
  </si>
  <si>
    <t>№12 Маркса 81 2 В1</t>
  </si>
  <si>
    <t>№13 Маркса 83 ВРУ5 В2</t>
  </si>
  <si>
    <t>№14 Маркса 83 ВРУ1 В2</t>
  </si>
  <si>
    <t>№18 Маркса83 ВРУ3 В2</t>
  </si>
  <si>
    <t>№20 Маркса 83 ВРУ 4 В2</t>
  </si>
  <si>
    <t>№22 Маркса 83 ВРУ2 В2</t>
  </si>
  <si>
    <t>№23 парковка</t>
  </si>
  <si>
    <t>№24 Маркса 81 В2</t>
  </si>
  <si>
    <t>№1 ЩНО</t>
  </si>
  <si>
    <t>№3 Полянка 1Д</t>
  </si>
  <si>
    <t>№2 Маркса 85 ВРУ Ввод1</t>
  </si>
  <si>
    <t>№4 Маркса 87 ВРУ3 В1</t>
  </si>
  <si>
    <t>№5 Маркса 87 ВРУ5 В1</t>
  </si>
  <si>
    <t>№6 Маркса 87 ВРУ1 В1</t>
  </si>
  <si>
    <t>№8 Маркса 87 ВРУ 1.5 В1</t>
  </si>
  <si>
    <t>№10 Маркса 87 ВРУ2 В1</t>
  </si>
  <si>
    <t>№12 Маркса 87 ВРУ4 В1</t>
  </si>
  <si>
    <t>№13 Маркса 87 ВРУ5 В2</t>
  </si>
  <si>
    <t>№14 Маркса 87 ВРУ1 В2</t>
  </si>
  <si>
    <t>№16 Маркса 87 ВРУ 1.5 В2</t>
  </si>
  <si>
    <t>№18 Маркса 87 ВРУ3 В2</t>
  </si>
  <si>
    <t>№19  Полянка 1Д</t>
  </si>
  <si>
    <t>№20 Маркса87 ВРУ2 В2</t>
  </si>
  <si>
    <t>№22 Маркса 85 В2</t>
  </si>
  <si>
    <t>№24 Маркса 83 ВРУ4 В2</t>
  </si>
  <si>
    <t>№1 Маркса 89 ВРУ2 В1</t>
  </si>
  <si>
    <t>№2 Маркса 89 ВРУ1 В1</t>
  </si>
  <si>
    <t>№3 Маркса 93 ВРУ2 В1</t>
  </si>
  <si>
    <t>№4 Маркса93 ВРУ1В1</t>
  </si>
  <si>
    <t>№8 6Д стройка</t>
  </si>
  <si>
    <t>№6 стройка (д/с)</t>
  </si>
  <si>
    <t>№10 6Д стройка</t>
  </si>
  <si>
    <t>№12 4Д стройка</t>
  </si>
  <si>
    <t>№11 (откл.потр.)</t>
  </si>
  <si>
    <t>№13 Котедж (Полянка)</t>
  </si>
  <si>
    <t>№14 6Д стройка</t>
  </si>
  <si>
    <t>№16 6Д стройка</t>
  </si>
  <si>
    <t>№17 Маркса 89 ВРУ2 В2 (откл.)</t>
  </si>
  <si>
    <t>№18 Маркса 89 ВРУ1 В2</t>
  </si>
  <si>
    <t>№19 Маркса 93 ВРУ2В2</t>
  </si>
  <si>
    <t>№20 Маркса93 ВРУ1 В2</t>
  </si>
  <si>
    <t>№22 автомойка</t>
  </si>
  <si>
    <t>№24 4Д стройка</t>
  </si>
  <si>
    <t>№5 резерв</t>
  </si>
  <si>
    <t>№7 резерв</t>
  </si>
  <si>
    <t>№9 резерв</t>
  </si>
  <si>
    <t>№15 резерв</t>
  </si>
  <si>
    <t>№21 резерв</t>
  </si>
  <si>
    <t>№23 резерв</t>
  </si>
  <si>
    <t>№3 резерв</t>
  </si>
  <si>
    <t>№11 резерв</t>
  </si>
  <si>
    <t>№13 резерв</t>
  </si>
  <si>
    <t>№1 резерв</t>
  </si>
  <si>
    <t>№4 резерв</t>
  </si>
  <si>
    <t>№8 резерв</t>
  </si>
  <si>
    <t>№14 резерв</t>
  </si>
  <si>
    <t>№17 резерв</t>
  </si>
  <si>
    <t>№18 резерв</t>
  </si>
  <si>
    <t xml:space="preserve">№6 резерв </t>
  </si>
  <si>
    <t>№16 резерв</t>
  </si>
  <si>
    <t>№19 резерв</t>
  </si>
  <si>
    <t xml:space="preserve">№21 резерв </t>
  </si>
  <si>
    <t>№11 Маркса 99/2 вру2 в2</t>
  </si>
  <si>
    <t>№2 резерв</t>
  </si>
  <si>
    <t>№6 Маркса 99/2 вру3 в1</t>
  </si>
  <si>
    <t>№7 Маркса 99/2 вру2 в1</t>
  </si>
  <si>
    <t>№8 Маркса 99/2 вру2 в1</t>
  </si>
  <si>
    <t>№9 Маркса 99/2 вру1 в1</t>
  </si>
  <si>
    <t>№10 Маркса 99/2 вру1 в1</t>
  </si>
  <si>
    <t>№12 Маркса 99/2 вру2 в3</t>
  </si>
  <si>
    <t>№13 Маркса 99/2 вру1 в2</t>
  </si>
  <si>
    <t>№14 Маркса 99/2 вру1 в2</t>
  </si>
  <si>
    <t>№20</t>
  </si>
  <si>
    <t>спаренный</t>
  </si>
  <si>
    <t>№19 Маркса 99/2 вру3 в2</t>
  </si>
  <si>
    <t>№1 Маркса 99/1 вру1 в1</t>
  </si>
  <si>
    <t>№2 Маркса 99/1 вру3 в1</t>
  </si>
  <si>
    <t>№3 Маркса 99/1 вру4 в1</t>
  </si>
  <si>
    <t>№4 Маркса 97 вру2 в1</t>
  </si>
  <si>
    <t>№5 Маркса 97 вру1 в1</t>
  </si>
  <si>
    <t>№6 Наружное освещение</t>
  </si>
  <si>
    <t>№10 резерв</t>
  </si>
  <si>
    <t>№12 резерв</t>
  </si>
  <si>
    <t>№17 Маркса 99/1 вру1 в2</t>
  </si>
  <si>
    <t>№18 Маркса 99/1 вру3 в2</t>
  </si>
  <si>
    <t>№19 Маркса 99/1 вру4 в2</t>
  </si>
  <si>
    <t>№20 Маркса 971 вру2 в2</t>
  </si>
  <si>
    <t>№21 Маркса 971 вру1 в2</t>
  </si>
  <si>
    <t>№22 Наружное освещение</t>
  </si>
  <si>
    <t>№24 резерв</t>
  </si>
  <si>
    <t>№25 резерв</t>
  </si>
  <si>
    <t>№26 резерв</t>
  </si>
  <si>
    <t>№27 резерв</t>
  </si>
  <si>
    <t>№28 резерв</t>
  </si>
  <si>
    <t>№29 резерв</t>
  </si>
  <si>
    <t>№30 резерв</t>
  </si>
  <si>
    <t>№31 резерв</t>
  </si>
  <si>
    <t>№32 резерв</t>
  </si>
  <si>
    <t>№3 Курчатова 76 ВРУ1 В1</t>
  </si>
  <si>
    <t>№4 Курчатова 76 ВРУ2 В1</t>
  </si>
  <si>
    <t>№5 АЗС "ООО Билар"</t>
  </si>
  <si>
    <t>№7 Курчатова 80 ВРУ В1</t>
  </si>
  <si>
    <t>№8 Курчатова 78 ВРУ1 В1</t>
  </si>
  <si>
    <t>№11 Курчатова 76 ВРУ1 В2</t>
  </si>
  <si>
    <t>№12 Курчатова 76 ВРУ2 В2</t>
  </si>
  <si>
    <t>№13 АЗС "ООО Билар"</t>
  </si>
  <si>
    <t>№14 ЩНО (откл.)</t>
  </si>
  <si>
    <t>№15 Курчатова 80 ВРУ В2</t>
  </si>
  <si>
    <t>№16 Курчатоа 78 ВРУ1 В2</t>
  </si>
  <si>
    <t>№3 ВРУ 2 В1 Экобазар</t>
  </si>
  <si>
    <t>№2 ВРУ 1 В1 Экобазар</t>
  </si>
  <si>
    <t>№6 ВРУ 2 В2 Экобазар</t>
  </si>
  <si>
    <t>№7 ВРУ 2 В2 Экобазар</t>
  </si>
  <si>
    <t>№2 Курчатова 72 ВРУ В1</t>
  </si>
  <si>
    <t>№4 Курчатова 74 ВРУ В1</t>
  </si>
  <si>
    <t>№9 Курчатова 72 ВРУ В2(офисы)</t>
  </si>
  <si>
    <t>№1 Курчатова 72 ВРУ В1 (офисы)</t>
  </si>
  <si>
    <t>№10 Курчатова 72 ВРУ В2</t>
  </si>
  <si>
    <t>№12 Курчатова 74 ВРУ В2</t>
  </si>
  <si>
    <t>№1 Калужская 16А</t>
  </si>
  <si>
    <t>№2 Калужская 16</t>
  </si>
  <si>
    <t>№4 Калужская 18</t>
  </si>
  <si>
    <t>№5 Калужская 20а рим</t>
  </si>
  <si>
    <t>№6 Калужская 20</t>
  </si>
  <si>
    <t>№21 Курчатова 70 гаражи Фотооптика</t>
  </si>
  <si>
    <t>№22 резерв</t>
  </si>
  <si>
    <t>№24 Калужская 14 д/с</t>
  </si>
  <si>
    <t>№9 Калужская 16А сити бизнес</t>
  </si>
  <si>
    <t>№10 Калужская 16</t>
  </si>
  <si>
    <t>№12 Калужская 18</t>
  </si>
  <si>
    <t>№13 Калужская 20А</t>
  </si>
  <si>
    <t>№14 Калужская 20</t>
  </si>
  <si>
    <t>№17 Курчатова 70 фотооптик</t>
  </si>
  <si>
    <t>№18 Калужская 14 д/с</t>
  </si>
  <si>
    <t>№20 резерв</t>
  </si>
  <si>
    <t>№2 Маркса 126 ВРУ1 В1</t>
  </si>
  <si>
    <t>№3 Маркса 126 ВРУ2 В1</t>
  </si>
  <si>
    <t>№4 Калужская 22 ВРУ В1</t>
  </si>
  <si>
    <t>№6 Маркса 126 ВРУ3 В1</t>
  </si>
  <si>
    <t>№8 Калужская 24 ВРУ В1</t>
  </si>
  <si>
    <t>№22 Калужская 26 ВРУ-1 В1</t>
  </si>
  <si>
    <t>№24 Калужская 26 ВРУ2 В1</t>
  </si>
  <si>
    <t>№10 Маркса 126 ВРУ1 В2</t>
  </si>
  <si>
    <t>№11 Маркса 126 ВРУ2 В2</t>
  </si>
  <si>
    <t>№12 Калужская 22 ВРУ В2</t>
  </si>
  <si>
    <t>№13 Калужская 24А ВРУ В2 оф.</t>
  </si>
  <si>
    <t>№5 Калужская 24А ВРУ В1 оф.</t>
  </si>
  <si>
    <t>№14 Калужская 24 ВРУ В2</t>
  </si>
  <si>
    <t>№16 Маркса 126 ВРУ3 В2</t>
  </si>
  <si>
    <t>№18 Калужская 26 ВРУ2 В2</t>
  </si>
  <si>
    <t>№20 Калужская 26 ВРУ1 В2</t>
  </si>
  <si>
    <t>№1 Курчатова 25/1 ВРУ1 В1</t>
  </si>
  <si>
    <t>№2 Курчатова 25/2 ВРУ1 В1</t>
  </si>
  <si>
    <t>№3 Курчатова 25/3 ВРУ1 В1</t>
  </si>
  <si>
    <t>№4 Курчатова 25/3 ВРУ2 В1</t>
  </si>
  <si>
    <t>№5 Курчатова 25/3 ВРУ3 В1</t>
  </si>
  <si>
    <t>№6 Курчатова 25/3 ВРУ4 В1 д/с</t>
  </si>
  <si>
    <t>№9 ЩНО</t>
  </si>
  <si>
    <t>№10 КНС В1</t>
  </si>
  <si>
    <t>№11 Курчатова 25/1 ВРУ1 В2</t>
  </si>
  <si>
    <t>№12 Курчатова 25/2 ВРУ1 В2</t>
  </si>
  <si>
    <t>№13 Курчатова 25/3 ВРУ1 В2</t>
  </si>
  <si>
    <t>№14 Курчатова 25/3 ВРУ2 В2</t>
  </si>
  <si>
    <t>№15 Курчатова 25/3 ВРУ3 В2</t>
  </si>
  <si>
    <t>№16 Курчатова 25/3 ВРУ4 В2 д/с</t>
  </si>
  <si>
    <t>№19 КНС В2</t>
  </si>
  <si>
    <t>1</t>
  </si>
  <si>
    <t>3</t>
  </si>
  <si>
    <t>230/399</t>
  </si>
  <si>
    <t>Информация о наличии объема свободной для технологического присоединения потребителей трансформаторной мощности 
с указанием текущего объема свободной мощности по центрам питания  напряжением 35 кВ и ниже
по итогам 1, 2,3, 4 квартала 2022 года</t>
  </si>
  <si>
    <t>Суммарная загрузка ТП</t>
  </si>
  <si>
    <t>Свободная мощность</t>
  </si>
  <si>
    <t>сумм К загр.</t>
  </si>
  <si>
    <t>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</si>
</sst>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1"/>
      <color theme="1"/>
      <name val="Calibri"/>
      <family val="2"/>
      <scheme val="minor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color indexed="17"/>
      <name val="Arial Cyr"/>
      <family val="2"/>
      <charset val="204"/>
    </font>
    <font>
      <b/>
      <sz val="12"/>
      <color indexed="17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Symbol"/>
      <family val="1"/>
      <charset val="2"/>
    </font>
    <font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F2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3">
    <xf numFmtId="0" fontId="0" fillId="0" borderId="0" xfId="0"/>
    <xf numFmtId="14" fontId="1" fillId="0" borderId="0" xfId="0" applyNumberFormat="1" applyFont="1" applyFill="1"/>
    <xf numFmtId="0" fontId="1" fillId="0" borderId="0" xfId="0" applyFont="1" applyFill="1"/>
    <xf numFmtId="0" fontId="1" fillId="0" borderId="0" xfId="0" applyNumberFormat="1" applyFont="1" applyFill="1"/>
    <xf numFmtId="0" fontId="2" fillId="0" borderId="0" xfId="0" applyFont="1" applyFill="1" applyAlignment="1">
      <alignment horizontal="center"/>
    </xf>
    <xf numFmtId="16" fontId="2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left"/>
    </xf>
    <xf numFmtId="1" fontId="2" fillId="0" borderId="0" xfId="0" applyNumberFormat="1" applyFont="1" applyFill="1"/>
    <xf numFmtId="0" fontId="3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1" fontId="3" fillId="0" borderId="0" xfId="0" applyNumberFormat="1" applyFont="1" applyFill="1"/>
    <xf numFmtId="0" fontId="3" fillId="0" borderId="0" xfId="0" applyFont="1" applyFill="1"/>
    <xf numFmtId="14" fontId="4" fillId="0" borderId="1" xfId="0" applyNumberFormat="1" applyFont="1" applyFill="1" applyBorder="1" applyAlignment="1"/>
    <xf numFmtId="14" fontId="7" fillId="0" borderId="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horizontal="left" vertical="top" wrapText="1"/>
    </xf>
    <xf numFmtId="0" fontId="0" fillId="0" borderId="5" xfId="0" quotePrefix="1" applyFont="1" applyFill="1" applyBorder="1" applyAlignment="1" applyProtection="1">
      <alignment horizontal="center" vertical="top" wrapText="1"/>
    </xf>
    <xf numFmtId="14" fontId="1" fillId="0" borderId="15" xfId="0" applyNumberFormat="1" applyFont="1" applyFill="1" applyBorder="1"/>
    <xf numFmtId="0" fontId="1" fillId="0" borderId="16" xfId="0" applyFont="1" applyFill="1" applyBorder="1"/>
    <xf numFmtId="0" fontId="1" fillId="0" borderId="17" xfId="0" applyNumberFormat="1" applyFont="1" applyFill="1" applyBorder="1"/>
    <xf numFmtId="0" fontId="7" fillId="0" borderId="18" xfId="0" applyFont="1" applyFill="1" applyBorder="1" applyAlignment="1">
      <alignment horizontal="center"/>
    </xf>
    <xf numFmtId="0" fontId="2" fillId="0" borderId="19" xfId="0" applyFont="1" applyFill="1" applyBorder="1" applyAlignment="1" applyProtection="1">
      <alignment horizontal="left" vertical="top" wrapText="1"/>
    </xf>
    <xf numFmtId="0" fontId="2" fillId="0" borderId="19" xfId="0" applyFont="1" applyFill="1" applyBorder="1" applyAlignment="1" applyProtection="1">
      <alignment vertical="top" wrapText="1"/>
    </xf>
    <xf numFmtId="0" fontId="0" fillId="0" borderId="20" xfId="0" quotePrefix="1" applyFont="1" applyFill="1" applyBorder="1" applyAlignment="1" applyProtection="1">
      <alignment horizontal="center" vertical="top" wrapText="1"/>
    </xf>
    <xf numFmtId="0" fontId="2" fillId="0" borderId="19" xfId="0" applyFont="1" applyFill="1" applyBorder="1" applyAlignment="1" applyProtection="1">
      <alignment horizontal="center" vertical="top" wrapText="1"/>
    </xf>
    <xf numFmtId="0" fontId="2" fillId="0" borderId="1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" fontId="2" fillId="0" borderId="19" xfId="1" applyNumberFormat="1" applyFont="1" applyFill="1" applyBorder="1" applyAlignment="1">
      <alignment horizontal="center" vertical="center"/>
    </xf>
    <xf numFmtId="49" fontId="2" fillId="0" borderId="19" xfId="1" applyNumberFormat="1" applyFont="1" applyFill="1" applyBorder="1" applyAlignment="1">
      <alignment horizontal="center" vertical="center" wrapText="1"/>
    </xf>
    <xf numFmtId="2" fontId="2" fillId="0" borderId="21" xfId="1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left"/>
    </xf>
    <xf numFmtId="164" fontId="1" fillId="2" borderId="3" xfId="0" applyNumberFormat="1" applyFont="1" applyFill="1" applyBorder="1" applyAlignment="1">
      <alignment horizontal="left"/>
    </xf>
    <xf numFmtId="0" fontId="1" fillId="2" borderId="6" xfId="0" applyNumberFormat="1" applyFont="1" applyFill="1" applyBorder="1" applyAlignment="1">
      <alignment horizontal="left"/>
    </xf>
    <xf numFmtId="2" fontId="1" fillId="2" borderId="22" xfId="0" applyNumberFormat="1" applyFont="1" applyFill="1" applyBorder="1" applyAlignment="1">
      <alignment horizontal="center"/>
    </xf>
    <xf numFmtId="2" fontId="1" fillId="2" borderId="23" xfId="0" applyNumberFormat="1" applyFont="1" applyFill="1" applyBorder="1" applyAlignment="1">
      <alignment horizontal="center"/>
    </xf>
    <xf numFmtId="0" fontId="2" fillId="0" borderId="22" xfId="0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/>
    <xf numFmtId="0" fontId="7" fillId="0" borderId="24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1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left"/>
    </xf>
    <xf numFmtId="49" fontId="2" fillId="0" borderId="23" xfId="0" applyNumberFormat="1" applyFont="1" applyFill="1" applyBorder="1" applyAlignment="1">
      <alignment horizontal="center"/>
    </xf>
    <xf numFmtId="0" fontId="2" fillId="0" borderId="0" xfId="0" applyFont="1" applyFill="1" applyBorder="1"/>
    <xf numFmtId="14" fontId="1" fillId="2" borderId="25" xfId="0" applyNumberFormat="1" applyFont="1" applyFill="1" applyBorder="1" applyAlignment="1">
      <alignment horizontal="left"/>
    </xf>
    <xf numFmtId="164" fontId="1" fillId="2" borderId="26" xfId="0" applyNumberFormat="1" applyFont="1" applyFill="1" applyBorder="1" applyAlignment="1">
      <alignment horizontal="left"/>
    </xf>
    <xf numFmtId="0" fontId="1" fillId="2" borderId="18" xfId="0" applyNumberFormat="1" applyFont="1" applyFill="1" applyBorder="1" applyAlignment="1">
      <alignment horizontal="left"/>
    </xf>
    <xf numFmtId="2" fontId="1" fillId="2" borderId="25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2" fillId="0" borderId="27" xfId="0" applyFont="1" applyFill="1" applyBorder="1" applyAlignment="1" applyProtection="1">
      <alignment horizontal="left"/>
    </xf>
    <xf numFmtId="0" fontId="2" fillId="0" borderId="26" xfId="0" applyFont="1" applyFill="1" applyBorder="1" applyAlignment="1" applyProtection="1"/>
    <xf numFmtId="0" fontId="2" fillId="0" borderId="26" xfId="0" applyFont="1" applyFill="1" applyBorder="1" applyAlignment="1" applyProtection="1">
      <alignment horizontal="left"/>
    </xf>
    <xf numFmtId="0" fontId="2" fillId="0" borderId="26" xfId="0" applyFont="1" applyFill="1" applyBorder="1" applyAlignment="1" applyProtection="1">
      <alignment horizontal="center"/>
    </xf>
    <xf numFmtId="1" fontId="2" fillId="0" borderId="26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14" fontId="2" fillId="2" borderId="20" xfId="0" applyNumberFormat="1" applyFont="1" applyFill="1" applyBorder="1"/>
    <xf numFmtId="164" fontId="2" fillId="2" borderId="16" xfId="0" applyNumberFormat="1" applyFont="1" applyFill="1" applyBorder="1"/>
    <xf numFmtId="0" fontId="2" fillId="2" borderId="29" xfId="0" applyNumberFormat="1" applyFont="1" applyFill="1" applyBorder="1"/>
    <xf numFmtId="0" fontId="2" fillId="2" borderId="20" xfId="0" applyFont="1" applyFill="1" applyBorder="1"/>
    <xf numFmtId="0" fontId="2" fillId="2" borderId="29" xfId="0" applyFont="1" applyFill="1" applyBorder="1"/>
    <xf numFmtId="0" fontId="2" fillId="0" borderId="30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0" fontId="2" fillId="0" borderId="30" xfId="0" quotePrefix="1" applyFont="1" applyFill="1" applyBorder="1" applyAlignment="1" applyProtection="1">
      <alignment horizontal="left"/>
    </xf>
    <xf numFmtId="1" fontId="2" fillId="0" borderId="30" xfId="0" applyNumberFormat="1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2" fontId="2" fillId="0" borderId="30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>
      <alignment horizontal="center"/>
    </xf>
    <xf numFmtId="14" fontId="2" fillId="2" borderId="25" xfId="0" applyNumberFormat="1" applyFont="1" applyFill="1" applyBorder="1"/>
    <xf numFmtId="164" fontId="2" fillId="2" borderId="26" xfId="0" applyNumberFormat="1" applyFont="1" applyFill="1" applyBorder="1"/>
    <xf numFmtId="0" fontId="2" fillId="2" borderId="18" xfId="0" applyNumberFormat="1" applyFont="1" applyFill="1" applyBorder="1"/>
    <xf numFmtId="0" fontId="2" fillId="2" borderId="0" xfId="0" applyFont="1" applyFill="1" applyBorder="1"/>
    <xf numFmtId="0" fontId="2" fillId="0" borderId="33" xfId="0" applyFont="1" applyFill="1" applyBorder="1" applyAlignment="1" applyProtection="1">
      <alignment horizontal="center"/>
    </xf>
    <xf numFmtId="0" fontId="2" fillId="0" borderId="33" xfId="0" quotePrefix="1" applyFont="1" applyFill="1" applyBorder="1" applyAlignment="1" applyProtection="1">
      <alignment horizontal="left"/>
    </xf>
    <xf numFmtId="0" fontId="2" fillId="0" borderId="33" xfId="0" applyNumberFormat="1" applyFont="1" applyFill="1" applyBorder="1" applyAlignment="1">
      <alignment horizontal="center"/>
    </xf>
    <xf numFmtId="1" fontId="2" fillId="0" borderId="33" xfId="0" applyNumberFormat="1" applyFont="1" applyFill="1" applyBorder="1" applyAlignment="1">
      <alignment horizontal="center"/>
    </xf>
    <xf numFmtId="2" fontId="2" fillId="0" borderId="33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0" fontId="2" fillId="0" borderId="33" xfId="0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0" fontId="2" fillId="0" borderId="35" xfId="0" applyFont="1" applyFill="1" applyBorder="1" applyAlignment="1" applyProtection="1">
      <alignment horizontal="center"/>
    </xf>
    <xf numFmtId="0" fontId="2" fillId="2" borderId="1" xfId="0" applyFont="1" applyFill="1" applyBorder="1"/>
    <xf numFmtId="0" fontId="2" fillId="0" borderId="30" xfId="0" applyNumberFormat="1" applyFont="1" applyFill="1" applyBorder="1" applyAlignment="1">
      <alignment horizontal="center"/>
    </xf>
    <xf numFmtId="0" fontId="2" fillId="2" borderId="28" xfId="0" applyNumberFormat="1" applyFont="1" applyFill="1" applyBorder="1"/>
    <xf numFmtId="0" fontId="2" fillId="2" borderId="18" xfId="0" applyFont="1" applyFill="1" applyBorder="1"/>
    <xf numFmtId="0" fontId="2" fillId="0" borderId="36" xfId="0" applyFont="1" applyFill="1" applyBorder="1" applyAlignment="1" applyProtection="1">
      <alignment horizontal="center"/>
    </xf>
    <xf numFmtId="0" fontId="2" fillId="2" borderId="17" xfId="0" applyNumberFormat="1" applyFont="1" applyFill="1" applyBorder="1"/>
    <xf numFmtId="0" fontId="2" fillId="0" borderId="16" xfId="0" applyFont="1" applyFill="1" applyBorder="1" applyAlignment="1" applyProtection="1">
      <alignment horizontal="center"/>
    </xf>
    <xf numFmtId="0" fontId="2" fillId="0" borderId="33" xfId="0" applyFont="1" applyFill="1" applyBorder="1" applyAlignment="1" applyProtection="1">
      <alignment horizontal="left"/>
    </xf>
    <xf numFmtId="0" fontId="2" fillId="0" borderId="37" xfId="0" applyFont="1" applyFill="1" applyBorder="1" applyAlignment="1" applyProtection="1">
      <alignment horizontal="center"/>
    </xf>
    <xf numFmtId="0" fontId="2" fillId="0" borderId="37" xfId="0" applyFont="1" applyFill="1" applyBorder="1" applyAlignment="1" applyProtection="1">
      <alignment horizontal="left"/>
    </xf>
    <xf numFmtId="0" fontId="2" fillId="0" borderId="37" xfId="0" applyFont="1" applyFill="1" applyBorder="1" applyAlignment="1">
      <alignment horizontal="center"/>
    </xf>
    <xf numFmtId="2" fontId="2" fillId="0" borderId="37" xfId="0" applyNumberFormat="1" applyFont="1" applyFill="1" applyBorder="1" applyAlignment="1">
      <alignment horizontal="center"/>
    </xf>
    <xf numFmtId="49" fontId="2" fillId="0" borderId="38" xfId="0" applyNumberFormat="1" applyFont="1" applyFill="1" applyBorder="1" applyAlignment="1">
      <alignment horizontal="center"/>
    </xf>
    <xf numFmtId="0" fontId="2" fillId="0" borderId="3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left"/>
    </xf>
    <xf numFmtId="0" fontId="2" fillId="0" borderId="37" xfId="0" quotePrefix="1" applyFont="1" applyFill="1" applyBorder="1" applyAlignment="1" applyProtection="1">
      <alignment horizontal="left"/>
    </xf>
    <xf numFmtId="1" fontId="2" fillId="0" borderId="37" xfId="0" applyNumberFormat="1" applyFont="1" applyFill="1" applyBorder="1" applyAlignment="1">
      <alignment horizontal="center"/>
    </xf>
    <xf numFmtId="2" fontId="1" fillId="2" borderId="40" xfId="0" applyNumberFormat="1" applyFont="1" applyFill="1" applyBorder="1" applyAlignment="1">
      <alignment horizontal="center"/>
    </xf>
    <xf numFmtId="2" fontId="1" fillId="2" borderId="41" xfId="0" applyNumberFormat="1" applyFont="1" applyFill="1" applyBorder="1" applyAlignment="1">
      <alignment horizontal="center"/>
    </xf>
    <xf numFmtId="0" fontId="2" fillId="0" borderId="36" xfId="0" applyFont="1" applyFill="1" applyBorder="1" applyAlignment="1" applyProtection="1"/>
    <xf numFmtId="0" fontId="7" fillId="0" borderId="36" xfId="0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1" fontId="2" fillId="0" borderId="36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2" fontId="2" fillId="0" borderId="36" xfId="0" applyNumberFormat="1" applyFont="1" applyFill="1" applyBorder="1" applyAlignment="1">
      <alignment horizontal="center"/>
    </xf>
    <xf numFmtId="0" fontId="2" fillId="0" borderId="42" xfId="0" applyFont="1" applyFill="1" applyBorder="1" applyAlignment="1" applyProtection="1">
      <alignment horizontal="left"/>
    </xf>
    <xf numFmtId="0" fontId="2" fillId="0" borderId="35" xfId="0" applyFont="1" applyFill="1" applyBorder="1" applyAlignment="1" applyProtection="1">
      <alignment horizontal="left"/>
    </xf>
    <xf numFmtId="14" fontId="1" fillId="2" borderId="0" xfId="0" applyNumberFormat="1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0" fontId="2" fillId="0" borderId="32" xfId="0" applyFont="1" applyFill="1" applyBorder="1" applyAlignment="1" applyProtection="1">
      <alignment horizontal="left"/>
    </xf>
    <xf numFmtId="164" fontId="2" fillId="2" borderId="0" xfId="0" applyNumberFormat="1" applyFont="1" applyFill="1" applyBorder="1"/>
    <xf numFmtId="0" fontId="2" fillId="2" borderId="0" xfId="0" applyNumberFormat="1" applyFont="1" applyFill="1" applyBorder="1"/>
    <xf numFmtId="0" fontId="2" fillId="0" borderId="2" xfId="0" applyFont="1" applyFill="1" applyBorder="1" applyAlignment="1" applyProtection="1">
      <alignment horizontal="left"/>
    </xf>
    <xf numFmtId="0" fontId="2" fillId="0" borderId="33" xfId="0" applyFont="1" applyFill="1" applyBorder="1" applyAlignment="1"/>
    <xf numFmtId="0" fontId="2" fillId="0" borderId="30" xfId="0" applyFont="1" applyFill="1" applyBorder="1" applyAlignment="1"/>
    <xf numFmtId="1" fontId="2" fillId="0" borderId="33" xfId="0" applyNumberFormat="1" applyFont="1" applyFill="1" applyBorder="1" applyAlignment="1" applyProtection="1">
      <alignment horizontal="center"/>
    </xf>
    <xf numFmtId="0" fontId="10" fillId="0" borderId="36" xfId="0" applyFont="1" applyFill="1" applyBorder="1" applyAlignment="1">
      <alignment horizontal="center"/>
    </xf>
    <xf numFmtId="164" fontId="2" fillId="2" borderId="26" xfId="0" applyNumberFormat="1" applyFont="1" applyFill="1" applyBorder="1" applyAlignment="1">
      <alignment horizontal="left"/>
    </xf>
    <xf numFmtId="49" fontId="7" fillId="0" borderId="33" xfId="0" applyNumberFormat="1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7" fillId="0" borderId="33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7" fillId="0" borderId="30" xfId="0" applyFont="1" applyFill="1" applyBorder="1" applyAlignment="1" applyProtection="1">
      <alignment horizontal="center"/>
    </xf>
    <xf numFmtId="1" fontId="2" fillId="0" borderId="30" xfId="0" applyNumberFormat="1" applyFont="1" applyFill="1" applyBorder="1" applyAlignment="1" applyProtection="1">
      <alignment horizontal="center"/>
    </xf>
    <xf numFmtId="49" fontId="2" fillId="0" borderId="23" xfId="1" applyNumberFormat="1" applyFont="1" applyFill="1" applyBorder="1" applyAlignment="1">
      <alignment horizontal="center" vertical="center"/>
    </xf>
    <xf numFmtId="49" fontId="2" fillId="0" borderId="41" xfId="1" applyNumberFormat="1" applyFont="1" applyFill="1" applyBorder="1" applyAlignment="1">
      <alignment horizontal="center" vertical="center"/>
    </xf>
    <xf numFmtId="49" fontId="2" fillId="0" borderId="34" xfId="1" applyNumberFormat="1" applyFont="1" applyFill="1" applyBorder="1" applyAlignment="1">
      <alignment horizontal="center" vertical="center"/>
    </xf>
    <xf numFmtId="49" fontId="2" fillId="0" borderId="31" xfId="1" applyNumberFormat="1" applyFont="1" applyFill="1" applyBorder="1" applyAlignment="1">
      <alignment horizontal="center" vertical="center"/>
    </xf>
    <xf numFmtId="14" fontId="1" fillId="2" borderId="0" xfId="0" applyNumberFormat="1" applyFont="1" applyFill="1"/>
    <xf numFmtId="0" fontId="1" fillId="2" borderId="0" xfId="0" applyFont="1" applyFill="1"/>
    <xf numFmtId="0" fontId="1" fillId="2" borderId="0" xfId="0" applyNumberFormat="1" applyFont="1" applyFill="1"/>
    <xf numFmtId="0" fontId="2" fillId="2" borderId="0" xfId="0" applyFont="1" applyFill="1" applyAlignment="1">
      <alignment horizontal="center"/>
    </xf>
    <xf numFmtId="14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0" borderId="33" xfId="0" applyFont="1" applyFill="1" applyBorder="1"/>
    <xf numFmtId="0" fontId="11" fillId="0" borderId="33" xfId="0" applyFont="1" applyFill="1" applyBorder="1" applyAlignment="1">
      <alignment horizontal="center"/>
    </xf>
    <xf numFmtId="49" fontId="2" fillId="0" borderId="45" xfId="0" applyNumberFormat="1" applyFont="1" applyFill="1" applyBorder="1" applyAlignment="1">
      <alignment horizont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0" fillId="0" borderId="46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left"/>
    </xf>
    <xf numFmtId="0" fontId="2" fillId="0" borderId="16" xfId="0" applyFont="1" applyFill="1" applyBorder="1" applyAlignment="1"/>
    <xf numFmtId="14" fontId="1" fillId="2" borderId="13" xfId="0" applyNumberFormat="1" applyFont="1" applyFill="1" applyBorder="1"/>
    <xf numFmtId="0" fontId="2" fillId="2" borderId="47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0" borderId="37" xfId="0" applyFont="1" applyFill="1" applyBorder="1" applyAlignment="1"/>
    <xf numFmtId="0" fontId="10" fillId="0" borderId="33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2" fillId="0" borderId="30" xfId="0" applyFont="1" applyFill="1" applyBorder="1"/>
    <xf numFmtId="0" fontId="2" fillId="0" borderId="33" xfId="0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/>
    </xf>
    <xf numFmtId="49" fontId="2" fillId="0" borderId="41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center"/>
    </xf>
    <xf numFmtId="0" fontId="2" fillId="0" borderId="36" xfId="0" quotePrefix="1" applyFont="1" applyFill="1" applyBorder="1" applyAlignment="1" applyProtection="1">
      <alignment horizontal="left"/>
    </xf>
    <xf numFmtId="0" fontId="2" fillId="0" borderId="26" xfId="0" quotePrefix="1" applyFont="1" applyFill="1" applyBorder="1" applyAlignment="1" applyProtection="1">
      <alignment horizontal="left"/>
    </xf>
    <xf numFmtId="0" fontId="2" fillId="0" borderId="16" xfId="0" quotePrefix="1" applyFont="1" applyFill="1" applyBorder="1" applyAlignment="1" applyProtection="1">
      <alignment horizontal="left"/>
    </xf>
    <xf numFmtId="0" fontId="11" fillId="0" borderId="30" xfId="0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left"/>
    </xf>
    <xf numFmtId="0" fontId="2" fillId="4" borderId="33" xfId="0" applyFont="1" applyFill="1" applyBorder="1" applyAlignment="1">
      <alignment horizontal="left"/>
    </xf>
    <xf numFmtId="0" fontId="2" fillId="4" borderId="30" xfId="0" applyFont="1" applyFill="1" applyBorder="1" applyAlignment="1">
      <alignment horizontal="left"/>
    </xf>
    <xf numFmtId="2" fontId="2" fillId="0" borderId="0" xfId="1" applyNumberFormat="1" applyFont="1" applyFill="1" applyBorder="1" applyAlignment="1">
      <alignment horizontal="center" vertical="center"/>
    </xf>
    <xf numFmtId="49" fontId="2" fillId="0" borderId="50" xfId="1" applyNumberFormat="1" applyFont="1" applyFill="1" applyBorder="1" applyAlignment="1">
      <alignment horizontal="center" vertical="center"/>
    </xf>
    <xf numFmtId="49" fontId="2" fillId="0" borderId="51" xfId="1" applyNumberFormat="1" applyFont="1" applyFill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" fontId="2" fillId="0" borderId="7" xfId="1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left"/>
    </xf>
    <xf numFmtId="0" fontId="2" fillId="0" borderId="32" xfId="0" applyFont="1" applyFill="1" applyBorder="1" applyAlignment="1">
      <alignment horizontal="left"/>
    </xf>
    <xf numFmtId="0" fontId="2" fillId="0" borderId="42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35" xfId="0" quotePrefix="1" applyFont="1" applyFill="1" applyBorder="1" applyAlignment="1">
      <alignment horizontal="left"/>
    </xf>
    <xf numFmtId="0" fontId="2" fillId="0" borderId="42" xfId="0" quotePrefix="1" applyFont="1" applyFill="1" applyBorder="1" applyAlignment="1">
      <alignment horizontal="left"/>
    </xf>
    <xf numFmtId="0" fontId="2" fillId="0" borderId="15" xfId="0" quotePrefix="1" applyFont="1" applyFill="1" applyBorder="1" applyAlignment="1">
      <alignment horizontal="left"/>
    </xf>
    <xf numFmtId="0" fontId="2" fillId="0" borderId="16" xfId="0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2" fontId="2" fillId="0" borderId="54" xfId="0" applyNumberFormat="1" applyFont="1" applyFill="1" applyBorder="1" applyAlignment="1">
      <alignment horizontal="center"/>
    </xf>
    <xf numFmtId="2" fontId="2" fillId="0" borderId="35" xfId="0" applyNumberFormat="1" applyFont="1" applyFill="1" applyBorder="1" applyAlignment="1">
      <alignment horizontal="left"/>
    </xf>
    <xf numFmtId="2" fontId="2" fillId="0" borderId="32" xfId="0" applyNumberFormat="1" applyFont="1" applyFill="1" applyBorder="1" applyAlignment="1">
      <alignment horizontal="left"/>
    </xf>
    <xf numFmtId="0" fontId="7" fillId="0" borderId="26" xfId="0" applyFont="1" applyFill="1" applyBorder="1" applyAlignment="1" applyProtection="1">
      <alignment horizontal="center"/>
    </xf>
    <xf numFmtId="2" fontId="2" fillId="0" borderId="34" xfId="0" applyNumberFormat="1" applyFont="1" applyFill="1" applyBorder="1" applyAlignment="1">
      <alignment horizontal="center"/>
    </xf>
    <xf numFmtId="2" fontId="2" fillId="0" borderId="31" xfId="0" applyNumberFormat="1" applyFont="1" applyFill="1" applyBorder="1" applyAlignment="1">
      <alignment horizontal="center"/>
    </xf>
    <xf numFmtId="2" fontId="2" fillId="0" borderId="38" xfId="0" applyNumberFormat="1" applyFont="1" applyFill="1" applyBorder="1" applyAlignment="1">
      <alignment horizontal="center"/>
    </xf>
    <xf numFmtId="2" fontId="2" fillId="0" borderId="41" xfId="0" applyNumberFormat="1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</xf>
    <xf numFmtId="2" fontId="2" fillId="0" borderId="17" xfId="0" applyNumberFormat="1" applyFont="1" applyFill="1" applyBorder="1" applyAlignment="1">
      <alignment horizontal="center"/>
    </xf>
    <xf numFmtId="49" fontId="7" fillId="0" borderId="24" xfId="0" applyNumberFormat="1" applyFont="1" applyFill="1" applyBorder="1" applyAlignment="1" applyProtection="1">
      <alignment horizontal="center"/>
    </xf>
    <xf numFmtId="49" fontId="7" fillId="0" borderId="16" xfId="0" applyNumberFormat="1" applyFont="1" applyFill="1" applyBorder="1" applyAlignment="1" applyProtection="1">
      <alignment horizontal="center"/>
    </xf>
    <xf numFmtId="49" fontId="2" fillId="0" borderId="53" xfId="1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/>
    </xf>
    <xf numFmtId="0" fontId="2" fillId="0" borderId="39" xfId="0" applyFont="1" applyFill="1" applyBorder="1" applyAlignment="1" applyProtection="1">
      <alignment horizontal="left"/>
    </xf>
    <xf numFmtId="0" fontId="2" fillId="0" borderId="32" xfId="0" quotePrefix="1" applyFont="1" applyFill="1" applyBorder="1" applyAlignment="1">
      <alignment horizontal="left"/>
    </xf>
    <xf numFmtId="2" fontId="2" fillId="0" borderId="22" xfId="0" applyNumberFormat="1" applyFont="1" applyFill="1" applyBorder="1" applyAlignment="1"/>
    <xf numFmtId="2" fontId="2" fillId="0" borderId="35" xfId="0" applyNumberFormat="1" applyFont="1" applyFill="1" applyBorder="1" applyAlignment="1"/>
    <xf numFmtId="0" fontId="2" fillId="0" borderId="25" xfId="0" applyFont="1" applyFill="1" applyBorder="1" applyAlignment="1">
      <alignment horizontal="left"/>
    </xf>
    <xf numFmtId="0" fontId="2" fillId="0" borderId="25" xfId="0" applyFont="1" applyFill="1" applyBorder="1"/>
    <xf numFmtId="2" fontId="2" fillId="0" borderId="39" xfId="0" applyNumberFormat="1" applyFont="1" applyFill="1" applyBorder="1" applyAlignment="1"/>
    <xf numFmtId="2" fontId="2" fillId="0" borderId="32" xfId="0" applyNumberFormat="1" applyFont="1" applyFill="1" applyBorder="1" applyAlignment="1"/>
    <xf numFmtId="0" fontId="2" fillId="0" borderId="46" xfId="0" applyFont="1" applyFill="1" applyBorder="1" applyAlignment="1">
      <alignment horizontal="left"/>
    </xf>
    <xf numFmtId="49" fontId="2" fillId="0" borderId="55" xfId="1" applyNumberFormat="1" applyFont="1" applyFill="1" applyBorder="1" applyAlignment="1">
      <alignment horizontal="left" vertical="center"/>
    </xf>
    <xf numFmtId="49" fontId="2" fillId="0" borderId="35" xfId="1" applyNumberFormat="1" applyFont="1" applyFill="1" applyBorder="1" applyAlignment="1">
      <alignment horizontal="left" vertical="center"/>
    </xf>
    <xf numFmtId="49" fontId="2" fillId="0" borderId="32" xfId="1" applyNumberFormat="1" applyFont="1" applyFill="1" applyBorder="1" applyAlignment="1">
      <alignment horizontal="left" vertical="center"/>
    </xf>
    <xf numFmtId="49" fontId="2" fillId="0" borderId="46" xfId="1" applyNumberFormat="1" applyFont="1" applyFill="1" applyBorder="1" applyAlignment="1">
      <alignment horizontal="left" vertical="center"/>
    </xf>
    <xf numFmtId="49" fontId="2" fillId="0" borderId="56" xfId="1" applyNumberFormat="1" applyFont="1" applyFill="1" applyBorder="1" applyAlignment="1">
      <alignment horizontal="left" vertical="center"/>
    </xf>
    <xf numFmtId="0" fontId="2" fillId="0" borderId="35" xfId="0" applyFont="1" applyFill="1" applyBorder="1"/>
    <xf numFmtId="2" fontId="1" fillId="2" borderId="50" xfId="0" applyNumberFormat="1" applyFont="1" applyFill="1" applyBorder="1" applyAlignment="1">
      <alignment horizontal="center"/>
    </xf>
    <xf numFmtId="0" fontId="2" fillId="0" borderId="35" xfId="0" quotePrefix="1" applyFont="1" applyFill="1" applyBorder="1" applyAlignment="1" applyProtection="1">
      <alignment horizontal="left"/>
    </xf>
    <xf numFmtId="0" fontId="2" fillId="0" borderId="27" xfId="0" quotePrefix="1" applyFont="1" applyFill="1" applyBorder="1" applyAlignment="1" applyProtection="1">
      <alignment horizontal="left"/>
    </xf>
    <xf numFmtId="0" fontId="2" fillId="0" borderId="15" xfId="0" quotePrefix="1" applyFont="1" applyFill="1" applyBorder="1" applyAlignment="1" applyProtection="1">
      <alignment horizontal="left"/>
    </xf>
    <xf numFmtId="0" fontId="10" fillId="0" borderId="24" xfId="0" applyFont="1" applyFill="1" applyBorder="1" applyAlignment="1">
      <alignment horizontal="center"/>
    </xf>
    <xf numFmtId="49" fontId="2" fillId="0" borderId="52" xfId="0" applyNumberFormat="1" applyFont="1" applyFill="1" applyBorder="1" applyAlignment="1">
      <alignment horizontal="center"/>
    </xf>
    <xf numFmtId="0" fontId="2" fillId="3" borderId="35" xfId="0" applyFont="1" applyFill="1" applyBorder="1" applyAlignment="1">
      <alignment horizontal="left"/>
    </xf>
    <xf numFmtId="0" fontId="2" fillId="4" borderId="35" xfId="0" applyFont="1" applyFill="1" applyBorder="1" applyAlignment="1">
      <alignment horizontal="left"/>
    </xf>
    <xf numFmtId="0" fontId="2" fillId="0" borderId="15" xfId="0" applyFont="1" applyFill="1" applyBorder="1"/>
    <xf numFmtId="2" fontId="2" fillId="0" borderId="16" xfId="0" applyNumberFormat="1" applyFont="1" applyFill="1" applyBorder="1" applyAlignment="1">
      <alignment horizontal="center"/>
    </xf>
    <xf numFmtId="20" fontId="1" fillId="2" borderId="48" xfId="0" applyNumberFormat="1" applyFont="1" applyFill="1" applyBorder="1" applyAlignment="1">
      <alignment horizontal="center" vertical="top"/>
    </xf>
    <xf numFmtId="0" fontId="1" fillId="2" borderId="49" xfId="0" applyFont="1" applyFill="1" applyBorder="1" applyAlignment="1">
      <alignment horizontal="center" vertical="top"/>
    </xf>
    <xf numFmtId="0" fontId="1" fillId="2" borderId="4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14" fontId="1" fillId="2" borderId="43" xfId="0" applyNumberFormat="1" applyFont="1" applyFill="1" applyBorder="1" applyAlignment="1">
      <alignment horizontal="center"/>
    </xf>
    <xf numFmtId="14" fontId="1" fillId="2" borderId="44" xfId="0" applyNumberFormat="1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 vertical="top"/>
    </xf>
    <xf numFmtId="14" fontId="1" fillId="2" borderId="27" xfId="0" applyNumberFormat="1" applyFont="1" applyFill="1" applyBorder="1" applyAlignment="1">
      <alignment horizontal="center" vertical="top"/>
    </xf>
    <xf numFmtId="14" fontId="1" fillId="2" borderId="15" xfId="0" applyNumberFormat="1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left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2" fontId="13" fillId="0" borderId="57" xfId="0" applyNumberFormat="1" applyFont="1" applyFill="1" applyBorder="1" applyAlignment="1">
      <alignment horizontal="left" shrinkToFit="1"/>
    </xf>
    <xf numFmtId="1" fontId="14" fillId="0" borderId="57" xfId="0" applyNumberFormat="1" applyFont="1" applyFill="1" applyBorder="1" applyAlignment="1">
      <alignment horizontal="center" vertical="center" shrinkToFit="1"/>
    </xf>
    <xf numFmtId="49" fontId="2" fillId="0" borderId="5" xfId="1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/>
    </xf>
    <xf numFmtId="49" fontId="2" fillId="0" borderId="51" xfId="0" applyNumberFormat="1" applyFont="1" applyFill="1" applyBorder="1" applyAlignment="1">
      <alignment horizontal="center"/>
    </xf>
    <xf numFmtId="49" fontId="2" fillId="0" borderId="53" xfId="0" applyNumberFormat="1" applyFont="1" applyFill="1" applyBorder="1" applyAlignment="1">
      <alignment horizontal="center"/>
    </xf>
    <xf numFmtId="49" fontId="2" fillId="0" borderId="50" xfId="0" applyNumberFormat="1" applyFont="1" applyFill="1" applyBorder="1" applyAlignment="1">
      <alignment horizontal="center" vertical="center"/>
    </xf>
    <xf numFmtId="49" fontId="2" fillId="0" borderId="49" xfId="0" applyNumberFormat="1" applyFont="1" applyFill="1" applyBorder="1" applyAlignment="1">
      <alignment horizontal="center"/>
    </xf>
    <xf numFmtId="49" fontId="2" fillId="0" borderId="54" xfId="0" applyNumberFormat="1" applyFont="1" applyFill="1" applyBorder="1" applyAlignment="1">
      <alignment horizontal="center"/>
    </xf>
    <xf numFmtId="49" fontId="2" fillId="0" borderId="53" xfId="0" applyNumberFormat="1" applyFont="1" applyFill="1" applyBorder="1" applyAlignment="1">
      <alignment horizontal="center" vertical="center"/>
    </xf>
    <xf numFmtId="49" fontId="2" fillId="0" borderId="45" xfId="0" applyNumberFormat="1" applyFont="1" applyFill="1" applyBorder="1" applyAlignment="1">
      <alignment horizontal="center" vertical="center"/>
    </xf>
    <xf numFmtId="49" fontId="2" fillId="0" borderId="52" xfId="0" applyNumberFormat="1" applyFont="1" applyFill="1" applyBorder="1" applyAlignment="1">
      <alignment horizontal="center" vertical="center"/>
    </xf>
    <xf numFmtId="49" fontId="2" fillId="0" borderId="45" xfId="1" applyNumberFormat="1" applyFont="1" applyFill="1" applyBorder="1" applyAlignment="1">
      <alignment horizontal="center" vertical="center"/>
    </xf>
    <xf numFmtId="49" fontId="2" fillId="0" borderId="54" xfId="1" applyNumberFormat="1" applyFont="1" applyFill="1" applyBorder="1" applyAlignment="1">
      <alignment horizontal="center" vertical="center"/>
    </xf>
    <xf numFmtId="49" fontId="2" fillId="0" borderId="52" xfId="1" applyNumberFormat="1" applyFont="1" applyFill="1" applyBorder="1" applyAlignment="1">
      <alignment horizontal="center" vertical="center"/>
    </xf>
    <xf numFmtId="2" fontId="2" fillId="0" borderId="22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>
      <alignment horizontal="center"/>
    </xf>
    <xf numFmtId="2" fontId="2" fillId="0" borderId="35" xfId="0" applyNumberFormat="1" applyFont="1" applyFill="1" applyBorder="1" applyAlignment="1">
      <alignment horizontal="center"/>
    </xf>
    <xf numFmtId="1" fontId="2" fillId="0" borderId="34" xfId="0" applyNumberFormat="1" applyFont="1" applyFill="1" applyBorder="1" applyAlignment="1">
      <alignment horizontal="center"/>
    </xf>
    <xf numFmtId="2" fontId="2" fillId="0" borderId="32" xfId="0" applyNumberFormat="1" applyFont="1" applyFill="1" applyBorder="1" applyAlignment="1">
      <alignment horizontal="center"/>
    </xf>
    <xf numFmtId="1" fontId="2" fillId="0" borderId="31" xfId="0" applyNumberFormat="1" applyFont="1" applyFill="1" applyBorder="1" applyAlignment="1">
      <alignment horizontal="center"/>
    </xf>
    <xf numFmtId="2" fontId="2" fillId="0" borderId="42" xfId="0" applyNumberFormat="1" applyFont="1" applyFill="1" applyBorder="1" applyAlignment="1">
      <alignment horizontal="center"/>
    </xf>
    <xf numFmtId="1" fontId="2" fillId="0" borderId="41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2" fontId="2" fillId="0" borderId="21" xfId="0" applyNumberFormat="1" applyFont="1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colors>
    <mruColors>
      <color rgb="FFC0F2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6"/>
  <sheetViews>
    <sheetView tabSelected="1" topLeftCell="J139" zoomScaleNormal="100" workbookViewId="0">
      <selection activeCell="AD14" sqref="AD14"/>
    </sheetView>
  </sheetViews>
  <sheetFormatPr defaultRowHeight="15" x14ac:dyDescent="0.25"/>
  <cols>
    <col min="1" max="1" width="13" style="1" customWidth="1"/>
    <col min="2" max="2" width="6.85546875" style="2" customWidth="1"/>
    <col min="3" max="3" width="5.85546875" style="3" customWidth="1"/>
    <col min="4" max="4" width="8.28515625" style="4" customWidth="1"/>
    <col min="5" max="5" width="7.85546875" style="4" customWidth="1"/>
    <col min="6" max="6" width="6.28515625" style="8" customWidth="1"/>
    <col min="7" max="7" width="14.42578125" style="6" customWidth="1"/>
    <col min="8" max="8" width="8.28515625" style="7" customWidth="1"/>
    <col min="9" max="9" width="34" style="8" customWidth="1"/>
    <col min="10" max="10" width="9.140625" style="9" customWidth="1"/>
    <col min="11" max="11" width="10.85546875" style="4" customWidth="1"/>
    <col min="12" max="12" width="7.28515625" style="4" customWidth="1"/>
    <col min="13" max="13" width="7" style="4" customWidth="1"/>
    <col min="14" max="14" width="9.140625" style="4"/>
    <col min="15" max="15" width="8" style="10" customWidth="1"/>
    <col min="16" max="16" width="9.7109375" style="11" customWidth="1"/>
    <col min="17" max="17" width="7.42578125" style="12" customWidth="1"/>
    <col min="18" max="18" width="30" style="8" customWidth="1"/>
    <col min="19" max="19" width="9.28515625" style="9" customWidth="1"/>
    <col min="20" max="20" width="10.140625" style="4" customWidth="1"/>
    <col min="21" max="22" width="9.28515625" style="4" customWidth="1"/>
    <col min="23" max="23" width="9.7109375" style="4" customWidth="1"/>
    <col min="24" max="24" width="9.28515625" style="4" customWidth="1"/>
    <col min="25" max="25" width="8.5703125" style="4" customWidth="1"/>
    <col min="26" max="26" width="9.28515625" style="12" customWidth="1"/>
    <col min="27" max="27" width="23.7109375" style="13" customWidth="1"/>
    <col min="28" max="28" width="22.28515625" style="14" customWidth="1"/>
    <col min="29" max="16384" width="9.140625" style="9"/>
  </cols>
  <sheetData>
    <row r="1" spans="1:28" ht="15.75" x14ac:dyDescent="0.25">
      <c r="F1" s="5" t="s">
        <v>0</v>
      </c>
      <c r="V1" s="263" t="s">
        <v>1</v>
      </c>
      <c r="W1" s="263"/>
      <c r="X1" s="263"/>
      <c r="Y1" s="263"/>
    </row>
    <row r="2" spans="1:28" ht="15.75" x14ac:dyDescent="0.25">
      <c r="V2" s="264"/>
      <c r="W2" s="264"/>
      <c r="X2" s="264"/>
      <c r="Y2" s="264"/>
    </row>
    <row r="3" spans="1:28" ht="15.95" customHeight="1" x14ac:dyDescent="0.25">
      <c r="V3" s="264" t="s">
        <v>2</v>
      </c>
      <c r="W3" s="264"/>
      <c r="X3" s="264"/>
      <c r="Y3" s="264"/>
    </row>
    <row r="4" spans="1:28" ht="15.95" customHeight="1" x14ac:dyDescent="0.25">
      <c r="V4" s="264" t="s">
        <v>52</v>
      </c>
      <c r="W4" s="264"/>
      <c r="X4" s="264"/>
      <c r="Y4" s="264"/>
    </row>
    <row r="5" spans="1:28" ht="15.75" x14ac:dyDescent="0.25">
      <c r="V5" s="15"/>
      <c r="W5" s="15"/>
      <c r="X5" s="15"/>
    </row>
    <row r="6" spans="1:28" s="18" customFormat="1" ht="59.25" customHeight="1" x14ac:dyDescent="0.25">
      <c r="A6" s="1"/>
      <c r="B6" s="2"/>
      <c r="C6" s="3"/>
      <c r="D6" s="15"/>
      <c r="E6" s="15"/>
      <c r="F6" s="267" t="s">
        <v>254</v>
      </c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6"/>
      <c r="R6" s="265"/>
      <c r="S6" s="265"/>
      <c r="T6" s="265"/>
      <c r="U6" s="265"/>
      <c r="V6" s="265"/>
      <c r="W6" s="265"/>
      <c r="X6" s="265"/>
      <c r="Y6" s="265"/>
      <c r="Z6" s="266"/>
      <c r="AA6" s="16"/>
      <c r="AB6" s="17"/>
    </row>
    <row r="7" spans="1:28" ht="16.5" thickBot="1" x14ac:dyDescent="0.3">
      <c r="A7" s="253" t="s">
        <v>3</v>
      </c>
      <c r="B7" s="253"/>
      <c r="C7" s="253"/>
      <c r="D7" s="254"/>
      <c r="E7" s="254"/>
      <c r="F7" s="255"/>
      <c r="G7" s="255"/>
      <c r="H7" s="255"/>
      <c r="I7" s="19"/>
      <c r="J7" s="19"/>
    </row>
    <row r="8" spans="1:28" ht="18" customHeight="1" thickTop="1" thickBot="1" x14ac:dyDescent="0.25">
      <c r="A8" s="20" t="s">
        <v>4</v>
      </c>
      <c r="B8" s="21" t="s">
        <v>5</v>
      </c>
      <c r="C8" s="22" t="s">
        <v>6</v>
      </c>
      <c r="D8" s="251" t="s">
        <v>7</v>
      </c>
      <c r="E8" s="252"/>
      <c r="F8" s="23" t="s">
        <v>8</v>
      </c>
      <c r="G8" s="155" t="s">
        <v>9</v>
      </c>
      <c r="H8" s="24" t="s">
        <v>10</v>
      </c>
      <c r="I8" s="256" t="s">
        <v>11</v>
      </c>
      <c r="J8" s="257"/>
      <c r="K8" s="257"/>
      <c r="L8" s="257"/>
      <c r="M8" s="257"/>
      <c r="N8" s="257"/>
      <c r="O8" s="257"/>
      <c r="P8" s="258"/>
      <c r="Q8" s="259"/>
      <c r="R8" s="260" t="s">
        <v>12</v>
      </c>
      <c r="S8" s="261"/>
      <c r="T8" s="261"/>
      <c r="U8" s="261"/>
      <c r="V8" s="261"/>
      <c r="W8" s="261"/>
      <c r="X8" s="261"/>
      <c r="Y8" s="261"/>
      <c r="Z8" s="262"/>
      <c r="AA8" s="268" t="s">
        <v>255</v>
      </c>
      <c r="AB8" s="269" t="s">
        <v>256</v>
      </c>
    </row>
    <row r="9" spans="1:28" ht="17.25" customHeight="1" thickBot="1" x14ac:dyDescent="0.25">
      <c r="A9" s="25"/>
      <c r="B9" s="26"/>
      <c r="C9" s="27"/>
      <c r="D9" s="28" t="s">
        <v>13</v>
      </c>
      <c r="E9" s="28" t="s">
        <v>14</v>
      </c>
      <c r="F9" s="29"/>
      <c r="G9" s="30"/>
      <c r="H9" s="31" t="s">
        <v>15</v>
      </c>
      <c r="I9" s="32" t="s">
        <v>16</v>
      </c>
      <c r="J9" s="33" t="s">
        <v>17</v>
      </c>
      <c r="K9" s="34" t="s">
        <v>18</v>
      </c>
      <c r="L9" s="33" t="s">
        <v>19</v>
      </c>
      <c r="M9" s="34" t="s">
        <v>20</v>
      </c>
      <c r="N9" s="35" t="s">
        <v>21</v>
      </c>
      <c r="O9" s="36" t="s">
        <v>22</v>
      </c>
      <c r="P9" s="38" t="s">
        <v>23</v>
      </c>
      <c r="Q9" s="37" t="s">
        <v>24</v>
      </c>
      <c r="R9" s="185" t="s">
        <v>16</v>
      </c>
      <c r="S9" s="186" t="s">
        <v>17</v>
      </c>
      <c r="T9" s="187" t="s">
        <v>18</v>
      </c>
      <c r="U9" s="186" t="s">
        <v>19</v>
      </c>
      <c r="V9" s="187" t="s">
        <v>20</v>
      </c>
      <c r="W9" s="188" t="s">
        <v>21</v>
      </c>
      <c r="X9" s="189" t="s">
        <v>22</v>
      </c>
      <c r="Y9" s="182" t="s">
        <v>23</v>
      </c>
      <c r="Z9" s="270" t="s">
        <v>24</v>
      </c>
      <c r="AA9" s="292" t="s">
        <v>257</v>
      </c>
      <c r="AB9" s="291" t="s">
        <v>258</v>
      </c>
    </row>
    <row r="10" spans="1:28" s="55" customFormat="1" ht="13.5" customHeight="1" x14ac:dyDescent="0.2">
      <c r="A10" s="39">
        <v>44740</v>
      </c>
      <c r="B10" s="40">
        <v>0.40625</v>
      </c>
      <c r="C10" s="41"/>
      <c r="D10" s="42">
        <f>(MAX(K10:M10))/J10/1.44</f>
        <v>0.18750000000000003</v>
      </c>
      <c r="E10" s="43">
        <f>(MAX(T10:V10))/S10/1.44</f>
        <v>0.18055555555555558</v>
      </c>
      <c r="F10" s="44" t="s">
        <v>25</v>
      </c>
      <c r="G10" s="45" t="s">
        <v>26</v>
      </c>
      <c r="H10" s="46">
        <v>385</v>
      </c>
      <c r="I10" s="47" t="s">
        <v>27</v>
      </c>
      <c r="J10" s="48">
        <v>1000</v>
      </c>
      <c r="K10" s="51">
        <f>SUM(K11:K12)</f>
        <v>270</v>
      </c>
      <c r="L10" s="51">
        <f>SUM(L11:L12)</f>
        <v>270</v>
      </c>
      <c r="M10" s="51">
        <f>SUM(M11:M12)</f>
        <v>250</v>
      </c>
      <c r="N10" s="50" t="s">
        <v>40</v>
      </c>
      <c r="O10" s="51">
        <f>(K10+L10+M10)/3</f>
        <v>263.33333333333331</v>
      </c>
      <c r="P10" s="119">
        <f>1.73*0.38*O10/J10</f>
        <v>0.17311533333333332</v>
      </c>
      <c r="Q10" s="183" t="s">
        <v>28</v>
      </c>
      <c r="R10" s="190" t="s">
        <v>29</v>
      </c>
      <c r="S10" s="50">
        <v>1000</v>
      </c>
      <c r="T10" s="51">
        <f>SUM(T11:T12)</f>
        <v>260</v>
      </c>
      <c r="U10" s="51">
        <f>SUM(U11:U12)</f>
        <v>212</v>
      </c>
      <c r="V10" s="51">
        <f>SUM(V11:V12)</f>
        <v>190</v>
      </c>
      <c r="W10" s="50" t="s">
        <v>41</v>
      </c>
      <c r="X10" s="51">
        <f t="shared" ref="X10:X12" si="0">(T10+U10+V10)/3</f>
        <v>220.66666666666666</v>
      </c>
      <c r="Y10" s="52">
        <f>1.73*0.38*X10/S10</f>
        <v>0.14506626666666664</v>
      </c>
      <c r="Z10" s="271" t="s">
        <v>28</v>
      </c>
      <c r="AA10" s="289">
        <f>P10+Y10</f>
        <v>0.31818159999999995</v>
      </c>
      <c r="AB10" s="290">
        <f>(S10 - (AA10*S10))*0.8</f>
        <v>545.45472000000007</v>
      </c>
    </row>
    <row r="11" spans="1:28" s="55" customFormat="1" ht="13.5" customHeight="1" x14ac:dyDescent="0.2">
      <c r="A11" s="56"/>
      <c r="B11" s="57"/>
      <c r="C11" s="58"/>
      <c r="D11" s="59"/>
      <c r="E11" s="60"/>
      <c r="F11" s="61"/>
      <c r="G11" s="62"/>
      <c r="H11" s="135">
        <v>385</v>
      </c>
      <c r="I11" s="63" t="s">
        <v>195</v>
      </c>
      <c r="J11" s="64">
        <v>1000</v>
      </c>
      <c r="K11" s="65">
        <v>150</v>
      </c>
      <c r="L11" s="65">
        <v>150</v>
      </c>
      <c r="M11" s="65">
        <v>140</v>
      </c>
      <c r="N11" s="66"/>
      <c r="O11" s="65">
        <f>(K11+L11+M11)/3</f>
        <v>146.66666666666666</v>
      </c>
      <c r="P11" s="90">
        <f t="shared" ref="P11:P74" si="1">1.73*0.38*O11/J11</f>
        <v>9.6418666666666653E-2</v>
      </c>
      <c r="Q11" s="184"/>
      <c r="R11" s="191" t="s">
        <v>196</v>
      </c>
      <c r="S11" s="66">
        <v>1000</v>
      </c>
      <c r="T11" s="65">
        <v>180</v>
      </c>
      <c r="U11" s="65">
        <v>130</v>
      </c>
      <c r="V11" s="65">
        <v>120</v>
      </c>
      <c r="W11" s="66"/>
      <c r="X11" s="65">
        <f>(T11+U11+V11)/3</f>
        <v>143.33333333333334</v>
      </c>
      <c r="Y11" s="90">
        <f t="shared" ref="Y11:Y74" si="2">1.73*0.38*X11/S11</f>
        <v>9.422733333333333E-2</v>
      </c>
      <c r="Z11" s="272"/>
      <c r="AA11" s="285"/>
      <c r="AB11" s="286"/>
    </row>
    <row r="12" spans="1:28" ht="13.5" customHeight="1" thickBot="1" x14ac:dyDescent="0.25">
      <c r="A12" s="67"/>
      <c r="B12" s="68"/>
      <c r="C12" s="69"/>
      <c r="D12" s="70"/>
      <c r="E12" s="71"/>
      <c r="F12" s="108"/>
      <c r="G12" s="103"/>
      <c r="H12" s="204">
        <v>385</v>
      </c>
      <c r="I12" s="110" t="s">
        <v>194</v>
      </c>
      <c r="J12" s="103">
        <v>1000</v>
      </c>
      <c r="K12" s="111">
        <v>120</v>
      </c>
      <c r="L12" s="111">
        <v>120</v>
      </c>
      <c r="M12" s="111">
        <v>110</v>
      </c>
      <c r="N12" s="105" t="s">
        <v>30</v>
      </c>
      <c r="O12" s="111">
        <f t="shared" ref="O12:O104" si="3">(K12+L12+M12)/3</f>
        <v>116.66666666666667</v>
      </c>
      <c r="P12" s="106">
        <f t="shared" si="1"/>
        <v>7.6696666666666677E-2</v>
      </c>
      <c r="Q12" s="201"/>
      <c r="R12" s="192" t="s">
        <v>197</v>
      </c>
      <c r="S12" s="76">
        <v>1000</v>
      </c>
      <c r="T12" s="75">
        <v>80</v>
      </c>
      <c r="U12" s="75">
        <v>82</v>
      </c>
      <c r="V12" s="75">
        <v>70</v>
      </c>
      <c r="W12" s="76" t="s">
        <v>30</v>
      </c>
      <c r="X12" s="75">
        <f t="shared" si="0"/>
        <v>77.333333333333329</v>
      </c>
      <c r="Y12" s="77">
        <f t="shared" si="2"/>
        <v>5.0838933333333329E-2</v>
      </c>
      <c r="Z12" s="235"/>
      <c r="AA12" s="287"/>
      <c r="AB12" s="288"/>
    </row>
    <row r="13" spans="1:28" s="55" customFormat="1" ht="13.9" customHeight="1" x14ac:dyDescent="0.2">
      <c r="A13" s="39"/>
      <c r="B13" s="40">
        <v>0.41319444444444442</v>
      </c>
      <c r="C13" s="41"/>
      <c r="D13" s="79">
        <f>(MAX(K13:M13))/J13/1.44</f>
        <v>9.7222222222222238E-2</v>
      </c>
      <c r="E13" s="43">
        <f>(MAX(T13:V13))/S13/1.44</f>
        <v>5.9722222222222218E-2</v>
      </c>
      <c r="F13" s="44" t="s">
        <v>34</v>
      </c>
      <c r="G13" s="45" t="s">
        <v>26</v>
      </c>
      <c r="H13" s="211" t="s">
        <v>31</v>
      </c>
      <c r="I13" s="47" t="s">
        <v>32</v>
      </c>
      <c r="J13" s="48">
        <v>1000</v>
      </c>
      <c r="K13" s="81">
        <f>SUM(K14:K21)</f>
        <v>140</v>
      </c>
      <c r="L13" s="81">
        <f>SUM(L14:L21)</f>
        <v>106</v>
      </c>
      <c r="M13" s="81">
        <f>SUM(M14:M21)</f>
        <v>107</v>
      </c>
      <c r="N13" s="81" t="s">
        <v>42</v>
      </c>
      <c r="O13" s="51">
        <f t="shared" si="3"/>
        <v>117.66666666666667</v>
      </c>
      <c r="P13" s="52">
        <f t="shared" si="1"/>
        <v>7.7354066666666665E-2</v>
      </c>
      <c r="Q13" s="54" t="s">
        <v>28</v>
      </c>
      <c r="R13" s="190" t="s">
        <v>33</v>
      </c>
      <c r="S13" s="48">
        <v>1000</v>
      </c>
      <c r="T13" s="51">
        <f>SUM(T14:T21)</f>
        <v>63</v>
      </c>
      <c r="U13" s="51">
        <f>SUM(U14:U21)</f>
        <v>80</v>
      </c>
      <c r="V13" s="51">
        <f>SUM(V14:V21)</f>
        <v>86</v>
      </c>
      <c r="W13" s="50" t="s">
        <v>43</v>
      </c>
      <c r="X13" s="51">
        <f>(T13+U13+V13)/3</f>
        <v>76.333333333333329</v>
      </c>
      <c r="Y13" s="52">
        <f t="shared" si="2"/>
        <v>5.0181533333333327E-2</v>
      </c>
      <c r="Z13" s="271" t="s">
        <v>28</v>
      </c>
      <c r="AA13" s="283">
        <f t="shared" ref="AA11:AA74" si="4">P13+Y13</f>
        <v>0.1275356</v>
      </c>
      <c r="AB13" s="284">
        <f t="shared" ref="AB11:AB74" si="5">(S13 - (AA13*S13))*0.8</f>
        <v>697.97152000000006</v>
      </c>
    </row>
    <row r="14" spans="1:28" s="55" customFormat="1" ht="13.9" customHeight="1" x14ac:dyDescent="0.2">
      <c r="A14" s="56"/>
      <c r="B14" s="57"/>
      <c r="C14" s="58"/>
      <c r="D14" s="123"/>
      <c r="E14" s="123"/>
      <c r="F14" s="120"/>
      <c r="G14" s="114"/>
      <c r="H14" s="133" t="s">
        <v>31</v>
      </c>
      <c r="I14" s="116" t="s">
        <v>137</v>
      </c>
      <c r="J14" s="99">
        <v>1000</v>
      </c>
      <c r="K14" s="88"/>
      <c r="L14" s="88"/>
      <c r="M14" s="88"/>
      <c r="N14" s="170"/>
      <c r="O14" s="117"/>
      <c r="P14" s="90">
        <f t="shared" si="1"/>
        <v>0</v>
      </c>
      <c r="Q14" s="171"/>
      <c r="R14" s="193" t="s">
        <v>130</v>
      </c>
      <c r="S14" s="86">
        <v>1000</v>
      </c>
      <c r="T14" s="117"/>
      <c r="U14" s="89"/>
      <c r="V14" s="117"/>
      <c r="W14" s="118"/>
      <c r="X14" s="117"/>
      <c r="Y14" s="90">
        <f t="shared" si="2"/>
        <v>0</v>
      </c>
      <c r="Z14" s="273"/>
      <c r="AA14" s="285"/>
      <c r="AB14" s="286"/>
    </row>
    <row r="15" spans="1:28" s="55" customFormat="1" ht="13.9" customHeight="1" x14ac:dyDescent="0.2">
      <c r="A15" s="56"/>
      <c r="B15" s="57"/>
      <c r="C15" s="58"/>
      <c r="D15" s="123"/>
      <c r="E15" s="123"/>
      <c r="F15" s="120"/>
      <c r="G15" s="114"/>
      <c r="H15" s="133" t="s">
        <v>31</v>
      </c>
      <c r="I15" s="116" t="s">
        <v>148</v>
      </c>
      <c r="J15" s="99">
        <v>1000</v>
      </c>
      <c r="K15" s="88"/>
      <c r="L15" s="88"/>
      <c r="M15" s="88"/>
      <c r="N15" s="170"/>
      <c r="O15" s="117"/>
      <c r="P15" s="90">
        <f t="shared" si="1"/>
        <v>0</v>
      </c>
      <c r="Q15" s="171"/>
      <c r="R15" s="193" t="s">
        <v>166</v>
      </c>
      <c r="S15" s="64">
        <v>1000</v>
      </c>
      <c r="T15" s="117"/>
      <c r="U15" s="89"/>
      <c r="V15" s="117"/>
      <c r="W15" s="118"/>
      <c r="X15" s="117"/>
      <c r="Y15" s="90">
        <f t="shared" si="2"/>
        <v>0</v>
      </c>
      <c r="Z15" s="273"/>
      <c r="AA15" s="285"/>
      <c r="AB15" s="286"/>
    </row>
    <row r="16" spans="1:28" ht="13.15" customHeight="1" x14ac:dyDescent="0.2">
      <c r="A16" s="82"/>
      <c r="B16" s="83"/>
      <c r="C16" s="84"/>
      <c r="D16" s="85"/>
      <c r="E16" s="85"/>
      <c r="F16" s="94"/>
      <c r="G16" s="86"/>
      <c r="H16" s="133" t="s">
        <v>31</v>
      </c>
      <c r="I16" s="87" t="s">
        <v>183</v>
      </c>
      <c r="J16" s="86">
        <v>1000</v>
      </c>
      <c r="K16" s="88">
        <v>40</v>
      </c>
      <c r="L16" s="88">
        <v>54</v>
      </c>
      <c r="M16" s="88">
        <v>20</v>
      </c>
      <c r="N16" s="88" t="s">
        <v>30</v>
      </c>
      <c r="O16" s="89">
        <f t="shared" si="3"/>
        <v>38</v>
      </c>
      <c r="P16" s="90">
        <f t="shared" si="1"/>
        <v>2.4981200000000002E-2</v>
      </c>
      <c r="Q16" s="205" t="s">
        <v>30</v>
      </c>
      <c r="R16" s="194" t="s">
        <v>188</v>
      </c>
      <c r="S16" s="86">
        <v>1000</v>
      </c>
      <c r="T16" s="92">
        <v>38</v>
      </c>
      <c r="U16" s="195">
        <v>34</v>
      </c>
      <c r="V16" s="92">
        <v>47</v>
      </c>
      <c r="W16" s="92" t="s">
        <v>30</v>
      </c>
      <c r="X16" s="89">
        <f t="shared" ref="X16:X70" si="6">(T16+U16+V16)/3</f>
        <v>39.666666666666664</v>
      </c>
      <c r="Y16" s="90">
        <f t="shared" si="2"/>
        <v>2.6076866666666663E-2</v>
      </c>
      <c r="Z16" s="154" t="s">
        <v>30</v>
      </c>
      <c r="AA16" s="285"/>
      <c r="AB16" s="286"/>
    </row>
    <row r="17" spans="1:28" ht="13.15" customHeight="1" x14ac:dyDescent="0.2">
      <c r="A17" s="82"/>
      <c r="B17" s="83"/>
      <c r="C17" s="84"/>
      <c r="D17" s="85"/>
      <c r="E17" s="85"/>
      <c r="F17" s="94"/>
      <c r="G17" s="86"/>
      <c r="H17" s="133" t="s">
        <v>31</v>
      </c>
      <c r="I17" s="87" t="s">
        <v>184</v>
      </c>
      <c r="J17" s="86">
        <v>1000</v>
      </c>
      <c r="K17" s="88">
        <v>6</v>
      </c>
      <c r="L17" s="88">
        <v>13</v>
      </c>
      <c r="M17" s="88">
        <v>14</v>
      </c>
      <c r="N17" s="88" t="s">
        <v>30</v>
      </c>
      <c r="O17" s="89">
        <f t="shared" si="3"/>
        <v>11</v>
      </c>
      <c r="P17" s="90">
        <f t="shared" si="1"/>
        <v>7.2313999999999998E-3</v>
      </c>
      <c r="Q17" s="205" t="s">
        <v>30</v>
      </c>
      <c r="R17" s="196" t="s">
        <v>189</v>
      </c>
      <c r="S17" s="86">
        <v>1000</v>
      </c>
      <c r="T17" s="92">
        <v>19</v>
      </c>
      <c r="U17" s="92">
        <v>27</v>
      </c>
      <c r="V17" s="92">
        <v>25</v>
      </c>
      <c r="W17" s="92" t="s">
        <v>30</v>
      </c>
      <c r="X17" s="89">
        <f t="shared" si="6"/>
        <v>23.666666666666668</v>
      </c>
      <c r="Y17" s="90">
        <f t="shared" si="2"/>
        <v>1.5558466666666668E-2</v>
      </c>
      <c r="Z17" s="154" t="s">
        <v>30</v>
      </c>
      <c r="AA17" s="285"/>
      <c r="AB17" s="286"/>
    </row>
    <row r="18" spans="1:28" ht="13.15" customHeight="1" x14ac:dyDescent="0.2">
      <c r="A18" s="82"/>
      <c r="B18" s="83"/>
      <c r="C18" s="84"/>
      <c r="D18" s="85"/>
      <c r="E18" s="85"/>
      <c r="F18" s="94"/>
      <c r="G18" s="86"/>
      <c r="H18" s="133" t="s">
        <v>31</v>
      </c>
      <c r="I18" s="87" t="s">
        <v>185</v>
      </c>
      <c r="J18" s="86">
        <v>1000</v>
      </c>
      <c r="K18" s="88">
        <v>0</v>
      </c>
      <c r="L18" s="169">
        <v>0</v>
      </c>
      <c r="M18" s="169">
        <v>0</v>
      </c>
      <c r="N18" s="88" t="s">
        <v>30</v>
      </c>
      <c r="O18" s="89">
        <f>(K18+L18+M18)/3</f>
        <v>0</v>
      </c>
      <c r="P18" s="90">
        <f t="shared" si="1"/>
        <v>0</v>
      </c>
      <c r="Q18" s="205" t="s">
        <v>30</v>
      </c>
      <c r="R18" s="196" t="s">
        <v>190</v>
      </c>
      <c r="S18" s="86">
        <v>1000</v>
      </c>
      <c r="T18" s="92">
        <v>1</v>
      </c>
      <c r="U18" s="92">
        <v>1</v>
      </c>
      <c r="V18" s="92">
        <v>1</v>
      </c>
      <c r="W18" s="92" t="s">
        <v>30</v>
      </c>
      <c r="X18" s="89">
        <f t="shared" si="6"/>
        <v>1</v>
      </c>
      <c r="Y18" s="90">
        <f t="shared" si="2"/>
        <v>6.5739999999999993E-4</v>
      </c>
      <c r="Z18" s="154" t="s">
        <v>30</v>
      </c>
      <c r="AA18" s="285"/>
      <c r="AB18" s="286"/>
    </row>
    <row r="19" spans="1:28" ht="13.15" customHeight="1" x14ac:dyDescent="0.2">
      <c r="A19" s="82"/>
      <c r="B19" s="83"/>
      <c r="C19" s="84"/>
      <c r="D19" s="85"/>
      <c r="E19" s="85"/>
      <c r="F19" s="94"/>
      <c r="G19" s="86"/>
      <c r="H19" s="133" t="s">
        <v>31</v>
      </c>
      <c r="I19" s="87" t="s">
        <v>143</v>
      </c>
      <c r="J19" s="86">
        <v>1000</v>
      </c>
      <c r="K19" s="88"/>
      <c r="L19" s="152"/>
      <c r="M19" s="152"/>
      <c r="N19" s="88"/>
      <c r="O19" s="89"/>
      <c r="P19" s="90">
        <f t="shared" si="1"/>
        <v>0</v>
      </c>
      <c r="Q19" s="205"/>
      <c r="R19" s="196" t="s">
        <v>191</v>
      </c>
      <c r="S19" s="86">
        <v>1000</v>
      </c>
      <c r="T19" s="92"/>
      <c r="U19" s="92"/>
      <c r="V19" s="92"/>
      <c r="W19" s="92"/>
      <c r="X19" s="89"/>
      <c r="Y19" s="90">
        <f t="shared" si="2"/>
        <v>0</v>
      </c>
      <c r="Z19" s="154"/>
      <c r="AA19" s="285"/>
      <c r="AB19" s="286"/>
    </row>
    <row r="20" spans="1:28" ht="13.15" customHeight="1" x14ac:dyDescent="0.2">
      <c r="A20" s="82"/>
      <c r="B20" s="83"/>
      <c r="C20" s="84"/>
      <c r="D20" s="85"/>
      <c r="E20" s="85"/>
      <c r="F20" s="94"/>
      <c r="G20" s="86"/>
      <c r="H20" s="133" t="s">
        <v>31</v>
      </c>
      <c r="I20" s="87" t="s">
        <v>186</v>
      </c>
      <c r="J20" s="86">
        <v>1000</v>
      </c>
      <c r="K20" s="88">
        <v>3</v>
      </c>
      <c r="L20" s="169">
        <v>8</v>
      </c>
      <c r="M20" s="172">
        <v>8</v>
      </c>
      <c r="N20" s="88" t="s">
        <v>30</v>
      </c>
      <c r="O20" s="89">
        <f>(K20+L20+M20)/3</f>
        <v>6.333333333333333</v>
      </c>
      <c r="P20" s="90">
        <f t="shared" si="1"/>
        <v>4.1635333333333328E-3</v>
      </c>
      <c r="Q20" s="205" t="s">
        <v>30</v>
      </c>
      <c r="R20" s="196" t="s">
        <v>192</v>
      </c>
      <c r="S20" s="86">
        <v>1000</v>
      </c>
      <c r="T20" s="92">
        <v>5</v>
      </c>
      <c r="U20" s="92">
        <v>18</v>
      </c>
      <c r="V20" s="92">
        <v>13</v>
      </c>
      <c r="W20" s="92" t="s">
        <v>30</v>
      </c>
      <c r="X20" s="89">
        <f t="shared" si="6"/>
        <v>12</v>
      </c>
      <c r="Y20" s="90">
        <f t="shared" si="2"/>
        <v>7.8887999999999996E-3</v>
      </c>
      <c r="Z20" s="154" t="s">
        <v>30</v>
      </c>
      <c r="AA20" s="285"/>
      <c r="AB20" s="286"/>
    </row>
    <row r="21" spans="1:28" ht="13.15" customHeight="1" thickBot="1" x14ac:dyDescent="0.25">
      <c r="A21" s="67"/>
      <c r="B21" s="68"/>
      <c r="C21" s="69"/>
      <c r="D21" s="95"/>
      <c r="E21" s="95"/>
      <c r="F21" s="80"/>
      <c r="G21" s="72"/>
      <c r="H21" s="212" t="s">
        <v>31</v>
      </c>
      <c r="I21" s="74" t="s">
        <v>187</v>
      </c>
      <c r="J21" s="72">
        <v>1000</v>
      </c>
      <c r="K21" s="96">
        <v>91</v>
      </c>
      <c r="L21" s="96">
        <v>31</v>
      </c>
      <c r="M21" s="96">
        <v>65</v>
      </c>
      <c r="N21" s="96" t="s">
        <v>30</v>
      </c>
      <c r="O21" s="75">
        <f t="shared" si="3"/>
        <v>62.333333333333336</v>
      </c>
      <c r="P21" s="77">
        <f t="shared" si="1"/>
        <v>4.0977933333333334E-2</v>
      </c>
      <c r="Q21" s="206" t="s">
        <v>30</v>
      </c>
      <c r="R21" s="192" t="s">
        <v>193</v>
      </c>
      <c r="S21" s="101">
        <v>1000</v>
      </c>
      <c r="T21" s="76">
        <v>0</v>
      </c>
      <c r="U21" s="76">
        <v>0</v>
      </c>
      <c r="V21" s="76">
        <v>0</v>
      </c>
      <c r="W21" s="76" t="s">
        <v>30</v>
      </c>
      <c r="X21" s="75">
        <f t="shared" si="6"/>
        <v>0</v>
      </c>
      <c r="Y21" s="77">
        <f t="shared" si="2"/>
        <v>0</v>
      </c>
      <c r="Z21" s="235" t="s">
        <v>30</v>
      </c>
      <c r="AA21" s="287"/>
      <c r="AB21" s="288"/>
    </row>
    <row r="22" spans="1:28" s="55" customFormat="1" ht="13.9" customHeight="1" x14ac:dyDescent="0.2">
      <c r="A22" s="39"/>
      <c r="B22" s="40">
        <v>0.43055555555555558</v>
      </c>
      <c r="C22" s="41"/>
      <c r="D22" s="79">
        <f>(MAX(K22:M22))/J22/1.44</f>
        <v>2.8472222222222225E-2</v>
      </c>
      <c r="E22" s="43">
        <f>(MAX(T22:V22))/S22/1.44</f>
        <v>7.7777777777777779E-2</v>
      </c>
      <c r="F22" s="44" t="s">
        <v>25</v>
      </c>
      <c r="G22" s="45" t="s">
        <v>26</v>
      </c>
      <c r="H22" s="134">
        <v>384</v>
      </c>
      <c r="I22" s="47" t="s">
        <v>32</v>
      </c>
      <c r="J22" s="48">
        <v>1000</v>
      </c>
      <c r="K22" s="51">
        <f>SUM(K23:K30)</f>
        <v>41</v>
      </c>
      <c r="L22" s="51">
        <f>SUM(L23:L30)</f>
        <v>33</v>
      </c>
      <c r="M22" s="51">
        <f>SUM(M23:M30)</f>
        <v>20</v>
      </c>
      <c r="N22" s="50" t="s">
        <v>42</v>
      </c>
      <c r="O22" s="51">
        <f t="shared" si="3"/>
        <v>31.333333333333332</v>
      </c>
      <c r="P22" s="52">
        <f t="shared" si="1"/>
        <v>2.0598533333333332E-2</v>
      </c>
      <c r="Q22" s="139" t="s">
        <v>28</v>
      </c>
      <c r="R22" s="190" t="s">
        <v>33</v>
      </c>
      <c r="S22" s="48">
        <v>1000</v>
      </c>
      <c r="T22" s="51">
        <f>SUM(T23:T30)</f>
        <v>112</v>
      </c>
      <c r="U22" s="51">
        <f>SUM(U23:U30)</f>
        <v>102</v>
      </c>
      <c r="V22" s="51">
        <f>SUM(V23:V30)</f>
        <v>67</v>
      </c>
      <c r="W22" s="50" t="s">
        <v>42</v>
      </c>
      <c r="X22" s="51">
        <f>(T22+U22+V22)/3</f>
        <v>93.666666666666671</v>
      </c>
      <c r="Y22" s="52">
        <f t="shared" si="2"/>
        <v>6.157646666666667E-2</v>
      </c>
      <c r="Z22" s="274" t="s">
        <v>28</v>
      </c>
      <c r="AA22" s="283">
        <f t="shared" si="4"/>
        <v>8.2174999999999998E-2</v>
      </c>
      <c r="AB22" s="284">
        <f t="shared" si="5"/>
        <v>734.2600000000001</v>
      </c>
    </row>
    <row r="23" spans="1:28" ht="13.15" customHeight="1" x14ac:dyDescent="0.2">
      <c r="A23" s="82"/>
      <c r="B23" s="83"/>
      <c r="C23" s="84"/>
      <c r="D23" s="85"/>
      <c r="E23" s="85"/>
      <c r="F23" s="94"/>
      <c r="G23" s="86"/>
      <c r="H23" s="135">
        <v>384</v>
      </c>
      <c r="I23" s="87" t="s">
        <v>201</v>
      </c>
      <c r="J23" s="86">
        <v>1000</v>
      </c>
      <c r="K23" s="92">
        <v>0</v>
      </c>
      <c r="L23" s="92">
        <v>0</v>
      </c>
      <c r="M23" s="92">
        <v>0</v>
      </c>
      <c r="N23" s="92" t="s">
        <v>30</v>
      </c>
      <c r="O23" s="89">
        <f t="shared" si="3"/>
        <v>0</v>
      </c>
      <c r="P23" s="90">
        <f t="shared" si="1"/>
        <v>0</v>
      </c>
      <c r="Q23" s="205" t="s">
        <v>30</v>
      </c>
      <c r="R23" s="196" t="s">
        <v>200</v>
      </c>
      <c r="S23" s="86">
        <v>1000</v>
      </c>
      <c r="T23" s="92">
        <v>52</v>
      </c>
      <c r="U23" s="92">
        <v>39</v>
      </c>
      <c r="V23" s="92">
        <v>29</v>
      </c>
      <c r="W23" s="92" t="s">
        <v>30</v>
      </c>
      <c r="X23" s="89">
        <f t="shared" si="6"/>
        <v>40</v>
      </c>
      <c r="Y23" s="90">
        <f t="shared" si="2"/>
        <v>2.6296E-2</v>
      </c>
      <c r="Z23" s="154" t="s">
        <v>30</v>
      </c>
      <c r="AA23" s="285"/>
      <c r="AB23" s="286"/>
    </row>
    <row r="24" spans="1:28" ht="13.15" customHeight="1" x14ac:dyDescent="0.2">
      <c r="A24" s="82"/>
      <c r="B24" s="83"/>
      <c r="C24" s="84"/>
      <c r="D24" s="85"/>
      <c r="E24" s="85"/>
      <c r="F24" s="94"/>
      <c r="G24" s="86"/>
      <c r="H24" s="135">
        <v>384</v>
      </c>
      <c r="I24" s="87" t="s">
        <v>198</v>
      </c>
      <c r="J24" s="86">
        <v>1000</v>
      </c>
      <c r="K24" s="92">
        <v>0</v>
      </c>
      <c r="L24" s="92">
        <v>0</v>
      </c>
      <c r="M24" s="92">
        <v>0</v>
      </c>
      <c r="N24" s="92" t="s">
        <v>30</v>
      </c>
      <c r="O24" s="89">
        <f t="shared" si="3"/>
        <v>0</v>
      </c>
      <c r="P24" s="90">
        <f t="shared" si="1"/>
        <v>0</v>
      </c>
      <c r="Q24" s="205" t="s">
        <v>30</v>
      </c>
      <c r="R24" s="196" t="s">
        <v>202</v>
      </c>
      <c r="S24" s="86">
        <v>1000</v>
      </c>
      <c r="T24" s="92">
        <v>60</v>
      </c>
      <c r="U24" s="92">
        <v>63</v>
      </c>
      <c r="V24" s="92">
        <v>38</v>
      </c>
      <c r="W24" s="92" t="s">
        <v>30</v>
      </c>
      <c r="X24" s="89">
        <f t="shared" si="6"/>
        <v>53.666666666666664</v>
      </c>
      <c r="Y24" s="90">
        <f t="shared" si="2"/>
        <v>3.5280466666666663E-2</v>
      </c>
      <c r="Z24" s="154" t="s">
        <v>30</v>
      </c>
      <c r="AA24" s="285"/>
      <c r="AB24" s="286"/>
    </row>
    <row r="25" spans="1:28" ht="13.15" customHeight="1" x14ac:dyDescent="0.2">
      <c r="A25" s="82"/>
      <c r="B25" s="83"/>
      <c r="C25" s="84"/>
      <c r="D25" s="85"/>
      <c r="E25" s="85"/>
      <c r="F25" s="94"/>
      <c r="G25" s="86"/>
      <c r="H25" s="115">
        <v>384</v>
      </c>
      <c r="I25" s="87" t="s">
        <v>134</v>
      </c>
      <c r="J25" s="86">
        <v>1000</v>
      </c>
      <c r="K25" s="92"/>
      <c r="L25" s="92"/>
      <c r="M25" s="92"/>
      <c r="N25" s="92"/>
      <c r="O25" s="89"/>
      <c r="P25" s="90">
        <f t="shared" si="1"/>
        <v>0</v>
      </c>
      <c r="Q25" s="205"/>
      <c r="R25" s="196" t="s">
        <v>135</v>
      </c>
      <c r="S25" s="86">
        <v>1000</v>
      </c>
      <c r="T25" s="92"/>
      <c r="U25" s="92"/>
      <c r="V25" s="92"/>
      <c r="W25" s="92"/>
      <c r="X25" s="89"/>
      <c r="Y25" s="90">
        <f t="shared" si="2"/>
        <v>0</v>
      </c>
      <c r="Z25" s="154"/>
      <c r="AA25" s="285"/>
      <c r="AB25" s="286"/>
    </row>
    <row r="26" spans="1:28" ht="13.15" customHeight="1" x14ac:dyDescent="0.2">
      <c r="A26" s="82"/>
      <c r="B26" s="83"/>
      <c r="C26" s="84"/>
      <c r="D26" s="85"/>
      <c r="E26" s="85"/>
      <c r="F26" s="94"/>
      <c r="G26" s="86"/>
      <c r="H26" s="115">
        <v>384</v>
      </c>
      <c r="I26" s="87" t="s">
        <v>199</v>
      </c>
      <c r="J26" s="86">
        <v>1000</v>
      </c>
      <c r="K26" s="92">
        <v>41</v>
      </c>
      <c r="L26" s="92">
        <v>33</v>
      </c>
      <c r="M26" s="92">
        <v>20</v>
      </c>
      <c r="N26" s="92" t="s">
        <v>30</v>
      </c>
      <c r="O26" s="89">
        <f t="shared" si="3"/>
        <v>31.333333333333332</v>
      </c>
      <c r="P26" s="90">
        <f t="shared" si="1"/>
        <v>2.0598533333333332E-2</v>
      </c>
      <c r="Q26" s="205" t="s">
        <v>30</v>
      </c>
      <c r="R26" s="196" t="s">
        <v>203</v>
      </c>
      <c r="S26" s="86">
        <v>1000</v>
      </c>
      <c r="T26" s="92">
        <v>0</v>
      </c>
      <c r="U26" s="92">
        <v>0</v>
      </c>
      <c r="V26" s="92">
        <v>0</v>
      </c>
      <c r="W26" s="92" t="s">
        <v>30</v>
      </c>
      <c r="X26" s="89">
        <f t="shared" si="6"/>
        <v>0</v>
      </c>
      <c r="Y26" s="90">
        <f t="shared" si="2"/>
        <v>0</v>
      </c>
      <c r="Z26" s="154" t="s">
        <v>30</v>
      </c>
      <c r="AA26" s="285"/>
      <c r="AB26" s="286"/>
    </row>
    <row r="27" spans="1:28" ht="13.15" customHeight="1" x14ac:dyDescent="0.2">
      <c r="A27" s="82"/>
      <c r="B27" s="83"/>
      <c r="C27" s="84"/>
      <c r="D27" s="85"/>
      <c r="E27" s="85"/>
      <c r="F27" s="173"/>
      <c r="G27" s="99"/>
      <c r="H27" s="115">
        <v>384</v>
      </c>
      <c r="I27" s="174" t="s">
        <v>128</v>
      </c>
      <c r="J27" s="99">
        <v>1000</v>
      </c>
      <c r="K27" s="118"/>
      <c r="L27" s="118"/>
      <c r="M27" s="118"/>
      <c r="N27" s="118"/>
      <c r="O27" s="117"/>
      <c r="P27" s="90">
        <f t="shared" si="1"/>
        <v>0</v>
      </c>
      <c r="Q27" s="208"/>
      <c r="R27" s="197" t="s">
        <v>136</v>
      </c>
      <c r="S27" s="86">
        <v>1000</v>
      </c>
      <c r="T27" s="118"/>
      <c r="U27" s="118"/>
      <c r="V27" s="118"/>
      <c r="W27" s="118"/>
      <c r="X27" s="117"/>
      <c r="Y27" s="90">
        <f t="shared" si="2"/>
        <v>0</v>
      </c>
      <c r="Z27" s="273"/>
      <c r="AA27" s="285"/>
      <c r="AB27" s="286"/>
    </row>
    <row r="28" spans="1:28" ht="13.15" customHeight="1" x14ac:dyDescent="0.2">
      <c r="A28" s="82"/>
      <c r="B28" s="83"/>
      <c r="C28" s="84"/>
      <c r="D28" s="85"/>
      <c r="E28" s="85"/>
      <c r="F28" s="173"/>
      <c r="G28" s="99"/>
      <c r="H28" s="115">
        <v>384</v>
      </c>
      <c r="I28" s="174" t="s">
        <v>143</v>
      </c>
      <c r="J28" s="99">
        <v>1000</v>
      </c>
      <c r="K28" s="118"/>
      <c r="L28" s="118"/>
      <c r="M28" s="118"/>
      <c r="N28" s="118"/>
      <c r="O28" s="117"/>
      <c r="P28" s="90">
        <f t="shared" si="1"/>
        <v>0</v>
      </c>
      <c r="Q28" s="208"/>
      <c r="R28" s="197" t="s">
        <v>140</v>
      </c>
      <c r="S28" s="86">
        <v>1000</v>
      </c>
      <c r="T28" s="118"/>
      <c r="U28" s="118"/>
      <c r="V28" s="118"/>
      <c r="W28" s="118"/>
      <c r="X28" s="117"/>
      <c r="Y28" s="90">
        <f t="shared" si="2"/>
        <v>0</v>
      </c>
      <c r="Z28" s="273"/>
      <c r="AA28" s="285"/>
      <c r="AB28" s="286"/>
    </row>
    <row r="29" spans="1:28" ht="13.15" customHeight="1" x14ac:dyDescent="0.2">
      <c r="A29" s="82"/>
      <c r="B29" s="83"/>
      <c r="C29" s="84"/>
      <c r="D29" s="85"/>
      <c r="E29" s="85"/>
      <c r="F29" s="173"/>
      <c r="G29" s="99"/>
      <c r="H29" s="115">
        <v>384</v>
      </c>
      <c r="I29" s="174" t="s">
        <v>129</v>
      </c>
      <c r="J29" s="99">
        <v>1000</v>
      </c>
      <c r="K29" s="118"/>
      <c r="L29" s="118"/>
      <c r="M29" s="118"/>
      <c r="N29" s="118"/>
      <c r="O29" s="117"/>
      <c r="P29" s="90">
        <f t="shared" si="1"/>
        <v>0</v>
      </c>
      <c r="Q29" s="208"/>
      <c r="R29" s="197" t="s">
        <v>131</v>
      </c>
      <c r="S29" s="86">
        <v>1000</v>
      </c>
      <c r="T29" s="118"/>
      <c r="U29" s="118"/>
      <c r="V29" s="118"/>
      <c r="W29" s="118"/>
      <c r="X29" s="117"/>
      <c r="Y29" s="90">
        <f t="shared" si="2"/>
        <v>0</v>
      </c>
      <c r="Z29" s="273"/>
      <c r="AA29" s="285"/>
      <c r="AB29" s="286"/>
    </row>
    <row r="30" spans="1:28" ht="13.15" customHeight="1" thickBot="1" x14ac:dyDescent="0.25">
      <c r="A30" s="82"/>
      <c r="B30" s="83"/>
      <c r="C30" s="84"/>
      <c r="D30" s="85"/>
      <c r="E30" s="85"/>
      <c r="F30" s="209"/>
      <c r="G30" s="101"/>
      <c r="H30" s="73">
        <v>384</v>
      </c>
      <c r="I30" s="176" t="s">
        <v>139</v>
      </c>
      <c r="J30" s="101">
        <v>1000</v>
      </c>
      <c r="K30" s="199"/>
      <c r="L30" s="199"/>
      <c r="M30" s="199"/>
      <c r="N30" s="199"/>
      <c r="O30" s="200"/>
      <c r="P30" s="77">
        <f t="shared" si="1"/>
        <v>0</v>
      </c>
      <c r="Q30" s="210"/>
      <c r="R30" s="198" t="s">
        <v>144</v>
      </c>
      <c r="S30" s="72">
        <v>1000</v>
      </c>
      <c r="T30" s="199"/>
      <c r="U30" s="199"/>
      <c r="V30" s="199"/>
      <c r="W30" s="199"/>
      <c r="X30" s="200"/>
      <c r="Y30" s="77">
        <f t="shared" si="2"/>
        <v>0</v>
      </c>
      <c r="Z30" s="275"/>
      <c r="AA30" s="287"/>
      <c r="AB30" s="288"/>
    </row>
    <row r="31" spans="1:28" s="55" customFormat="1" ht="13.9" customHeight="1" x14ac:dyDescent="0.2">
      <c r="A31" s="39"/>
      <c r="B31" s="40">
        <v>0.44097222222222227</v>
      </c>
      <c r="C31" s="41"/>
      <c r="D31" s="79">
        <f>(MAX(K31:M31))/J31/1.44</f>
        <v>5.2777777777777778E-2</v>
      </c>
      <c r="E31" s="43">
        <f>(MAX(T31:V31))/S31/1.44</f>
        <v>5.4166666666666669E-2</v>
      </c>
      <c r="F31" s="44" t="s">
        <v>25</v>
      </c>
      <c r="G31" s="45" t="s">
        <v>26</v>
      </c>
      <c r="H31" s="134">
        <v>383</v>
      </c>
      <c r="I31" s="47" t="s">
        <v>32</v>
      </c>
      <c r="J31" s="48">
        <v>1000</v>
      </c>
      <c r="K31" s="51">
        <f>SUM(K32:K43)</f>
        <v>60</v>
      </c>
      <c r="L31" s="51">
        <f>SUM(L32:L43)</f>
        <v>76</v>
      </c>
      <c r="M31" s="51">
        <f>SUM(M32:M43)</f>
        <v>48</v>
      </c>
      <c r="N31" s="50" t="s">
        <v>42</v>
      </c>
      <c r="O31" s="51">
        <f t="shared" si="3"/>
        <v>61.333333333333336</v>
      </c>
      <c r="P31" s="52">
        <f t="shared" si="1"/>
        <v>4.0320533333333339E-2</v>
      </c>
      <c r="Q31" s="139" t="s">
        <v>28</v>
      </c>
      <c r="R31" s="190" t="s">
        <v>33</v>
      </c>
      <c r="S31" s="48">
        <v>1000</v>
      </c>
      <c r="T31" s="51">
        <f>SUM(T32:T43)</f>
        <v>60</v>
      </c>
      <c r="U31" s="51">
        <f>SUM(U32:U43)</f>
        <v>78</v>
      </c>
      <c r="V31" s="51">
        <f>SUM(V32:V43)</f>
        <v>73</v>
      </c>
      <c r="W31" s="50" t="s">
        <v>44</v>
      </c>
      <c r="X31" s="51">
        <f t="shared" si="6"/>
        <v>70.333333333333329</v>
      </c>
      <c r="Y31" s="52">
        <f t="shared" si="2"/>
        <v>4.6237133333333333E-2</v>
      </c>
      <c r="Z31" s="274" t="s">
        <v>28</v>
      </c>
      <c r="AA31" s="283">
        <f t="shared" si="4"/>
        <v>8.6557666666666672E-2</v>
      </c>
      <c r="AB31" s="284">
        <f t="shared" si="5"/>
        <v>730.75386666666668</v>
      </c>
    </row>
    <row r="32" spans="1:28" ht="13.15" customHeight="1" x14ac:dyDescent="0.2">
      <c r="A32" s="82"/>
      <c r="B32" s="83"/>
      <c r="C32" s="97"/>
      <c r="D32" s="85"/>
      <c r="E32" s="98"/>
      <c r="F32" s="94"/>
      <c r="G32" s="86"/>
      <c r="H32" s="135">
        <v>383</v>
      </c>
      <c r="I32" s="87" t="s">
        <v>204</v>
      </c>
      <c r="J32" s="99">
        <v>1000</v>
      </c>
      <c r="K32" s="92">
        <v>0</v>
      </c>
      <c r="L32" s="92">
        <v>0</v>
      </c>
      <c r="M32" s="92">
        <v>0</v>
      </c>
      <c r="N32" s="92" t="s">
        <v>30</v>
      </c>
      <c r="O32" s="89">
        <f t="shared" si="3"/>
        <v>0</v>
      </c>
      <c r="P32" s="90">
        <f t="shared" si="1"/>
        <v>0</v>
      </c>
      <c r="Q32" s="205" t="s">
        <v>30</v>
      </c>
      <c r="R32" s="194" t="s">
        <v>212</v>
      </c>
      <c r="S32" s="86">
        <v>1000</v>
      </c>
      <c r="T32" s="92">
        <v>3</v>
      </c>
      <c r="U32" s="92">
        <v>13</v>
      </c>
      <c r="V32" s="92">
        <v>17</v>
      </c>
      <c r="W32" s="92" t="s">
        <v>30</v>
      </c>
      <c r="X32" s="89">
        <f t="shared" si="6"/>
        <v>11</v>
      </c>
      <c r="Y32" s="90">
        <f t="shared" si="2"/>
        <v>7.2313999999999998E-3</v>
      </c>
      <c r="Z32" s="154" t="s">
        <v>30</v>
      </c>
      <c r="AA32" s="285"/>
      <c r="AB32" s="286"/>
    </row>
    <row r="33" spans="1:28" ht="13.15" customHeight="1" x14ac:dyDescent="0.2">
      <c r="A33" s="82"/>
      <c r="B33" s="83"/>
      <c r="C33" s="97"/>
      <c r="D33" s="85"/>
      <c r="E33" s="98"/>
      <c r="F33" s="94"/>
      <c r="G33" s="86"/>
      <c r="H33" s="135">
        <v>383</v>
      </c>
      <c r="I33" s="87" t="s">
        <v>205</v>
      </c>
      <c r="J33" s="99">
        <v>1000</v>
      </c>
      <c r="K33" s="92">
        <v>12</v>
      </c>
      <c r="L33" s="92">
        <v>25</v>
      </c>
      <c r="M33" s="92">
        <v>11</v>
      </c>
      <c r="N33" s="92" t="s">
        <v>30</v>
      </c>
      <c r="O33" s="89">
        <f t="shared" si="3"/>
        <v>16</v>
      </c>
      <c r="P33" s="90">
        <f t="shared" si="1"/>
        <v>1.0518399999999999E-2</v>
      </c>
      <c r="Q33" s="205" t="s">
        <v>30</v>
      </c>
      <c r="R33" s="194" t="s">
        <v>213</v>
      </c>
      <c r="S33" s="86">
        <v>1000</v>
      </c>
      <c r="T33" s="92">
        <v>11</v>
      </c>
      <c r="U33" s="92">
        <v>19</v>
      </c>
      <c r="V33" s="92">
        <v>10</v>
      </c>
      <c r="W33" s="92" t="s">
        <v>30</v>
      </c>
      <c r="X33" s="89">
        <f t="shared" si="6"/>
        <v>13.333333333333334</v>
      </c>
      <c r="Y33" s="90">
        <f t="shared" si="2"/>
        <v>8.765333333333335E-3</v>
      </c>
      <c r="Z33" s="154" t="s">
        <v>30</v>
      </c>
      <c r="AA33" s="285"/>
      <c r="AB33" s="286"/>
    </row>
    <row r="34" spans="1:28" ht="13.15" customHeight="1" x14ac:dyDescent="0.2">
      <c r="A34" s="82"/>
      <c r="B34" s="83"/>
      <c r="C34" s="97"/>
      <c r="D34" s="85"/>
      <c r="E34" s="98"/>
      <c r="F34" s="94"/>
      <c r="G34" s="86"/>
      <c r="H34" s="135">
        <v>383</v>
      </c>
      <c r="I34" s="87" t="s">
        <v>134</v>
      </c>
      <c r="J34" s="99">
        <v>1000</v>
      </c>
      <c r="K34" s="92"/>
      <c r="L34" s="92"/>
      <c r="M34" s="92"/>
      <c r="N34" s="92"/>
      <c r="O34" s="89"/>
      <c r="P34" s="90">
        <f t="shared" si="1"/>
        <v>0</v>
      </c>
      <c r="Q34" s="205"/>
      <c r="R34" s="194" t="s">
        <v>135</v>
      </c>
      <c r="S34" s="86">
        <v>1000</v>
      </c>
      <c r="T34" s="92"/>
      <c r="U34" s="92"/>
      <c r="V34" s="92"/>
      <c r="W34" s="92"/>
      <c r="X34" s="89"/>
      <c r="Y34" s="90">
        <f t="shared" si="2"/>
        <v>0</v>
      </c>
      <c r="Z34" s="154"/>
      <c r="AA34" s="285"/>
      <c r="AB34" s="286"/>
    </row>
    <row r="35" spans="1:28" ht="13.15" customHeight="1" x14ac:dyDescent="0.2">
      <c r="A35" s="82"/>
      <c r="B35" s="83"/>
      <c r="C35" s="97"/>
      <c r="D35" s="85"/>
      <c r="E35" s="98"/>
      <c r="F35" s="94"/>
      <c r="G35" s="86"/>
      <c r="H35" s="135">
        <v>383</v>
      </c>
      <c r="I35" s="87" t="s">
        <v>206</v>
      </c>
      <c r="J35" s="99">
        <v>1000</v>
      </c>
      <c r="K35" s="92">
        <v>7</v>
      </c>
      <c r="L35" s="92">
        <v>22</v>
      </c>
      <c r="M35" s="92">
        <v>13</v>
      </c>
      <c r="N35" s="92" t="s">
        <v>30</v>
      </c>
      <c r="O35" s="89">
        <f t="shared" si="3"/>
        <v>14</v>
      </c>
      <c r="P35" s="90">
        <f t="shared" si="1"/>
        <v>9.2035999999999993E-3</v>
      </c>
      <c r="Q35" s="205" t="s">
        <v>30</v>
      </c>
      <c r="R35" s="194" t="s">
        <v>214</v>
      </c>
      <c r="S35" s="86">
        <v>1000</v>
      </c>
      <c r="T35" s="92">
        <v>12</v>
      </c>
      <c r="U35" s="92">
        <v>14</v>
      </c>
      <c r="V35" s="92">
        <v>14</v>
      </c>
      <c r="W35" s="92" t="s">
        <v>30</v>
      </c>
      <c r="X35" s="89">
        <f t="shared" si="6"/>
        <v>13.333333333333334</v>
      </c>
      <c r="Y35" s="90">
        <f t="shared" si="2"/>
        <v>8.765333333333335E-3</v>
      </c>
      <c r="Z35" s="154" t="s">
        <v>30</v>
      </c>
      <c r="AA35" s="285"/>
      <c r="AB35" s="286"/>
    </row>
    <row r="36" spans="1:28" ht="13.15" customHeight="1" x14ac:dyDescent="0.2">
      <c r="A36" s="82"/>
      <c r="B36" s="83"/>
      <c r="C36" s="97"/>
      <c r="D36" s="85"/>
      <c r="E36" s="98"/>
      <c r="F36" s="94"/>
      <c r="G36" s="86"/>
      <c r="H36" s="135">
        <v>383</v>
      </c>
      <c r="I36" s="87" t="s">
        <v>207</v>
      </c>
      <c r="J36" s="99">
        <v>1000</v>
      </c>
      <c r="K36" s="92">
        <v>0</v>
      </c>
      <c r="L36" s="92">
        <v>0</v>
      </c>
      <c r="M36" s="92">
        <v>0</v>
      </c>
      <c r="N36" s="92" t="s">
        <v>30</v>
      </c>
      <c r="O36" s="89">
        <f t="shared" si="3"/>
        <v>0</v>
      </c>
      <c r="P36" s="90">
        <f t="shared" si="1"/>
        <v>0</v>
      </c>
      <c r="Q36" s="205" t="s">
        <v>30</v>
      </c>
      <c r="R36" s="194" t="s">
        <v>215</v>
      </c>
      <c r="S36" s="86">
        <v>1000</v>
      </c>
      <c r="T36" s="92">
        <v>17</v>
      </c>
      <c r="U36" s="92">
        <v>10</v>
      </c>
      <c r="V36" s="92">
        <v>8</v>
      </c>
      <c r="W36" s="92" t="s">
        <v>30</v>
      </c>
      <c r="X36" s="89">
        <f t="shared" si="6"/>
        <v>11.666666666666666</v>
      </c>
      <c r="Y36" s="90">
        <f t="shared" si="2"/>
        <v>7.6696666666666658E-3</v>
      </c>
      <c r="Z36" s="154" t="s">
        <v>30</v>
      </c>
      <c r="AA36" s="285"/>
      <c r="AB36" s="286"/>
    </row>
    <row r="37" spans="1:28" ht="13.15" customHeight="1" x14ac:dyDescent="0.2">
      <c r="A37" s="82"/>
      <c r="B37" s="83"/>
      <c r="C37" s="97"/>
      <c r="D37" s="85"/>
      <c r="E37" s="98"/>
      <c r="F37" s="94"/>
      <c r="G37" s="86"/>
      <c r="H37" s="135">
        <v>383</v>
      </c>
      <c r="I37" s="87" t="s">
        <v>208</v>
      </c>
      <c r="J37" s="99">
        <v>1000</v>
      </c>
      <c r="K37" s="92">
        <v>19</v>
      </c>
      <c r="L37" s="92">
        <v>19</v>
      </c>
      <c r="M37" s="92">
        <v>17</v>
      </c>
      <c r="N37" s="92" t="s">
        <v>30</v>
      </c>
      <c r="O37" s="89">
        <f t="shared" si="3"/>
        <v>18.333333333333332</v>
      </c>
      <c r="P37" s="90">
        <f t="shared" si="1"/>
        <v>1.2052333333333332E-2</v>
      </c>
      <c r="Q37" s="205" t="s">
        <v>30</v>
      </c>
      <c r="R37" s="194" t="s">
        <v>216</v>
      </c>
      <c r="S37" s="86">
        <v>1000</v>
      </c>
      <c r="T37" s="92">
        <v>8</v>
      </c>
      <c r="U37" s="92">
        <v>14</v>
      </c>
      <c r="V37" s="92">
        <v>20</v>
      </c>
      <c r="W37" s="92" t="s">
        <v>30</v>
      </c>
      <c r="X37" s="89">
        <f t="shared" si="6"/>
        <v>14</v>
      </c>
      <c r="Y37" s="90">
        <f t="shared" si="2"/>
        <v>9.2035999999999993E-3</v>
      </c>
      <c r="Z37" s="154" t="s">
        <v>30</v>
      </c>
      <c r="AA37" s="285"/>
      <c r="AB37" s="286"/>
    </row>
    <row r="38" spans="1:28" ht="13.15" customHeight="1" x14ac:dyDescent="0.2">
      <c r="A38" s="82"/>
      <c r="B38" s="83"/>
      <c r="C38" s="97"/>
      <c r="D38" s="85"/>
      <c r="E38" s="98"/>
      <c r="F38" s="94"/>
      <c r="G38" s="86"/>
      <c r="H38" s="135">
        <v>383</v>
      </c>
      <c r="I38" s="87" t="s">
        <v>129</v>
      </c>
      <c r="J38" s="99">
        <v>1000</v>
      </c>
      <c r="K38" s="92"/>
      <c r="L38" s="92"/>
      <c r="M38" s="92"/>
      <c r="N38" s="92"/>
      <c r="O38" s="89"/>
      <c r="P38" s="90">
        <f t="shared" si="1"/>
        <v>0</v>
      </c>
      <c r="Q38" s="205"/>
      <c r="R38" s="194" t="s">
        <v>131</v>
      </c>
      <c r="S38" s="86">
        <v>1000</v>
      </c>
      <c r="T38" s="92"/>
      <c r="U38" s="92"/>
      <c r="V38" s="92"/>
      <c r="W38" s="92"/>
      <c r="X38" s="89"/>
      <c r="Y38" s="90">
        <f t="shared" si="2"/>
        <v>0</v>
      </c>
      <c r="Z38" s="154"/>
      <c r="AA38" s="285"/>
      <c r="AB38" s="286"/>
    </row>
    <row r="39" spans="1:28" ht="13.15" customHeight="1" x14ac:dyDescent="0.2">
      <c r="A39" s="82"/>
      <c r="B39" s="83"/>
      <c r="C39" s="97"/>
      <c r="D39" s="85"/>
      <c r="E39" s="98"/>
      <c r="F39" s="94"/>
      <c r="G39" s="86"/>
      <c r="H39" s="135">
        <v>383</v>
      </c>
      <c r="I39" s="87" t="s">
        <v>139</v>
      </c>
      <c r="J39" s="99">
        <v>1000</v>
      </c>
      <c r="K39" s="92"/>
      <c r="L39" s="92"/>
      <c r="M39" s="92"/>
      <c r="N39" s="92"/>
      <c r="O39" s="89"/>
      <c r="P39" s="90">
        <f t="shared" si="1"/>
        <v>0</v>
      </c>
      <c r="Q39" s="205"/>
      <c r="R39" s="194" t="s">
        <v>144</v>
      </c>
      <c r="S39" s="86">
        <v>1000</v>
      </c>
      <c r="T39" s="92"/>
      <c r="U39" s="92"/>
      <c r="V39" s="92"/>
      <c r="W39" s="92"/>
      <c r="X39" s="89"/>
      <c r="Y39" s="90">
        <f t="shared" si="2"/>
        <v>0</v>
      </c>
      <c r="Z39" s="154"/>
      <c r="AA39" s="285"/>
      <c r="AB39" s="286"/>
    </row>
    <row r="40" spans="1:28" ht="13.15" customHeight="1" x14ac:dyDescent="0.2">
      <c r="A40" s="82"/>
      <c r="B40" s="83"/>
      <c r="C40" s="97"/>
      <c r="D40" s="85"/>
      <c r="E40" s="98"/>
      <c r="F40" s="94"/>
      <c r="G40" s="86"/>
      <c r="H40" s="135">
        <v>383</v>
      </c>
      <c r="I40" s="87" t="s">
        <v>209</v>
      </c>
      <c r="J40" s="99">
        <v>1000</v>
      </c>
      <c r="K40" s="92">
        <v>0</v>
      </c>
      <c r="L40" s="92">
        <v>0</v>
      </c>
      <c r="M40" s="92">
        <v>0</v>
      </c>
      <c r="N40" s="92" t="s">
        <v>30</v>
      </c>
      <c r="O40" s="89">
        <f t="shared" si="3"/>
        <v>0</v>
      </c>
      <c r="P40" s="90">
        <f t="shared" si="1"/>
        <v>0</v>
      </c>
      <c r="Q40" s="205" t="s">
        <v>30</v>
      </c>
      <c r="R40" s="194" t="s">
        <v>217</v>
      </c>
      <c r="S40" s="86">
        <v>1000</v>
      </c>
      <c r="T40" s="92">
        <v>0</v>
      </c>
      <c r="U40" s="92">
        <v>0</v>
      </c>
      <c r="V40" s="92">
        <v>0</v>
      </c>
      <c r="W40" s="92" t="s">
        <v>30</v>
      </c>
      <c r="X40" s="89">
        <f t="shared" si="6"/>
        <v>0</v>
      </c>
      <c r="Y40" s="90">
        <f t="shared" si="2"/>
        <v>0</v>
      </c>
      <c r="Z40" s="154" t="s">
        <v>30</v>
      </c>
      <c r="AA40" s="285"/>
      <c r="AB40" s="286"/>
    </row>
    <row r="41" spans="1:28" ht="13.15" customHeight="1" x14ac:dyDescent="0.2">
      <c r="A41" s="82"/>
      <c r="B41" s="83"/>
      <c r="C41" s="97"/>
      <c r="D41" s="85"/>
      <c r="E41" s="98"/>
      <c r="F41" s="108"/>
      <c r="G41" s="103"/>
      <c r="H41" s="135">
        <v>383</v>
      </c>
      <c r="I41" s="110" t="s">
        <v>210</v>
      </c>
      <c r="J41" s="99">
        <v>1000</v>
      </c>
      <c r="K41" s="105"/>
      <c r="L41" s="105"/>
      <c r="M41" s="105"/>
      <c r="N41" s="92"/>
      <c r="O41" s="111"/>
      <c r="P41" s="90">
        <f t="shared" si="1"/>
        <v>0</v>
      </c>
      <c r="Q41" s="207"/>
      <c r="R41" s="202" t="s">
        <v>218</v>
      </c>
      <c r="S41" s="86">
        <v>1000</v>
      </c>
      <c r="T41" s="89">
        <v>9</v>
      </c>
      <c r="U41" s="89">
        <v>8</v>
      </c>
      <c r="V41" s="89">
        <v>4</v>
      </c>
      <c r="W41" s="92" t="s">
        <v>30</v>
      </c>
      <c r="X41" s="92">
        <f>(T41+U41+V41)/3</f>
        <v>7</v>
      </c>
      <c r="Y41" s="90">
        <f t="shared" si="2"/>
        <v>4.6017999999999996E-3</v>
      </c>
      <c r="Z41" s="276"/>
      <c r="AA41" s="285"/>
      <c r="AB41" s="286"/>
    </row>
    <row r="42" spans="1:28" ht="13.15" customHeight="1" x14ac:dyDescent="0.2">
      <c r="A42" s="82"/>
      <c r="B42" s="83"/>
      <c r="C42" s="97"/>
      <c r="D42" s="85"/>
      <c r="E42" s="98"/>
      <c r="F42" s="108"/>
      <c r="G42" s="103"/>
      <c r="H42" s="135">
        <v>383</v>
      </c>
      <c r="I42" s="110" t="s">
        <v>133</v>
      </c>
      <c r="J42" s="99">
        <v>1000</v>
      </c>
      <c r="K42" s="105"/>
      <c r="L42" s="105"/>
      <c r="M42" s="105"/>
      <c r="N42" s="92"/>
      <c r="O42" s="111"/>
      <c r="P42" s="90">
        <f t="shared" si="1"/>
        <v>0</v>
      </c>
      <c r="Q42" s="207"/>
      <c r="R42" s="191" t="s">
        <v>145</v>
      </c>
      <c r="S42" s="86">
        <v>1000</v>
      </c>
      <c r="T42" s="66"/>
      <c r="U42" s="66"/>
      <c r="V42" s="66"/>
      <c r="W42" s="66"/>
      <c r="X42" s="65"/>
      <c r="Y42" s="90">
        <f t="shared" si="2"/>
        <v>0</v>
      </c>
      <c r="Z42" s="276"/>
      <c r="AA42" s="285"/>
      <c r="AB42" s="286"/>
    </row>
    <row r="43" spans="1:28" ht="13.15" customHeight="1" thickBot="1" x14ac:dyDescent="0.25">
      <c r="A43" s="67"/>
      <c r="B43" s="68"/>
      <c r="C43" s="100"/>
      <c r="D43" s="95"/>
      <c r="E43" s="71"/>
      <c r="F43" s="80"/>
      <c r="G43" s="72"/>
      <c r="H43" s="73">
        <v>383</v>
      </c>
      <c r="I43" s="74" t="s">
        <v>211</v>
      </c>
      <c r="J43" s="101">
        <v>1000</v>
      </c>
      <c r="K43" s="76">
        <v>22</v>
      </c>
      <c r="L43" s="76">
        <v>10</v>
      </c>
      <c r="M43" s="76">
        <v>7</v>
      </c>
      <c r="N43" s="76" t="s">
        <v>30</v>
      </c>
      <c r="O43" s="75">
        <f t="shared" si="3"/>
        <v>13</v>
      </c>
      <c r="P43" s="77">
        <f t="shared" si="1"/>
        <v>8.5461999999999986E-3</v>
      </c>
      <c r="Q43" s="206" t="s">
        <v>30</v>
      </c>
      <c r="R43" s="203" t="s">
        <v>219</v>
      </c>
      <c r="S43" s="72">
        <v>1000</v>
      </c>
      <c r="T43" s="75"/>
      <c r="U43" s="75"/>
      <c r="V43" s="75"/>
      <c r="W43" s="76"/>
      <c r="X43" s="76"/>
      <c r="Y43" s="77">
        <f t="shared" si="2"/>
        <v>0</v>
      </c>
      <c r="Z43" s="235" t="s">
        <v>30</v>
      </c>
      <c r="AA43" s="287"/>
      <c r="AB43" s="288"/>
    </row>
    <row r="44" spans="1:28" s="55" customFormat="1" ht="13.9" customHeight="1" x14ac:dyDescent="0.2">
      <c r="A44" s="39"/>
      <c r="B44" s="40">
        <v>0.4548611111111111</v>
      </c>
      <c r="C44" s="41"/>
      <c r="D44" s="79">
        <f>(MAX(K44:M44))/J44/1.44</f>
        <v>0.1902777777777778</v>
      </c>
      <c r="E44" s="43">
        <f>(MAX(T44:V44))/S44/1.44</f>
        <v>6.25E-2</v>
      </c>
      <c r="F44" s="44" t="s">
        <v>25</v>
      </c>
      <c r="G44" s="45" t="s">
        <v>26</v>
      </c>
      <c r="H44" s="46">
        <v>382</v>
      </c>
      <c r="I44" s="47" t="s">
        <v>32</v>
      </c>
      <c r="J44" s="48">
        <v>1000</v>
      </c>
      <c r="K44" s="51">
        <f>SUM(K45:K56)</f>
        <v>257</v>
      </c>
      <c r="L44" s="51">
        <f>SUM(L45:L56)</f>
        <v>264</v>
      </c>
      <c r="M44" s="51">
        <f>SUM(M45:M56)</f>
        <v>274</v>
      </c>
      <c r="N44" s="50" t="s">
        <v>41</v>
      </c>
      <c r="O44" s="51">
        <f t="shared" si="3"/>
        <v>265</v>
      </c>
      <c r="P44" s="52">
        <f t="shared" si="1"/>
        <v>0.17421099999999998</v>
      </c>
      <c r="Q44" s="139" t="s">
        <v>251</v>
      </c>
      <c r="R44" s="190" t="s">
        <v>33</v>
      </c>
      <c r="S44" s="48">
        <v>1000</v>
      </c>
      <c r="T44" s="51">
        <f>SUM(T45:T56)</f>
        <v>47</v>
      </c>
      <c r="U44" s="51">
        <f>SUM(U45:U56)</f>
        <v>90</v>
      </c>
      <c r="V44" s="51">
        <f>SUM(V45:V56)</f>
        <v>43</v>
      </c>
      <c r="W44" s="50" t="s">
        <v>45</v>
      </c>
      <c r="X44" s="51">
        <f t="shared" si="6"/>
        <v>60</v>
      </c>
      <c r="Y44" s="52">
        <f t="shared" si="2"/>
        <v>3.9444E-2</v>
      </c>
      <c r="Z44" s="274" t="s">
        <v>251</v>
      </c>
      <c r="AA44" s="283">
        <f t="shared" si="4"/>
        <v>0.21365499999999998</v>
      </c>
      <c r="AB44" s="284">
        <f t="shared" si="5"/>
        <v>629.07600000000002</v>
      </c>
    </row>
    <row r="45" spans="1:28" s="55" customFormat="1" ht="13.9" customHeight="1" x14ac:dyDescent="0.2">
      <c r="A45" s="56"/>
      <c r="B45" s="57"/>
      <c r="C45" s="58"/>
      <c r="D45" s="123"/>
      <c r="E45" s="123"/>
      <c r="F45" s="120"/>
      <c r="G45" s="114"/>
      <c r="H45" s="115">
        <v>382</v>
      </c>
      <c r="I45" s="116" t="s">
        <v>137</v>
      </c>
      <c r="J45" s="99">
        <v>1000</v>
      </c>
      <c r="K45" s="117"/>
      <c r="L45" s="117"/>
      <c r="M45" s="117"/>
      <c r="N45" s="118"/>
      <c r="O45" s="117"/>
      <c r="P45" s="90">
        <f t="shared" si="1"/>
        <v>0</v>
      </c>
      <c r="Q45" s="140"/>
      <c r="R45" s="193" t="s">
        <v>130</v>
      </c>
      <c r="S45" s="99">
        <v>1000</v>
      </c>
      <c r="T45" s="117"/>
      <c r="U45" s="117"/>
      <c r="V45" s="117"/>
      <c r="W45" s="118"/>
      <c r="X45" s="117"/>
      <c r="Y45" s="90">
        <f t="shared" si="2"/>
        <v>0</v>
      </c>
      <c r="Z45" s="277"/>
      <c r="AA45" s="285"/>
      <c r="AB45" s="286"/>
    </row>
    <row r="46" spans="1:28" s="55" customFormat="1" ht="13.9" customHeight="1" x14ac:dyDescent="0.2">
      <c r="A46" s="56"/>
      <c r="B46" s="57"/>
      <c r="C46" s="58"/>
      <c r="D46" s="123"/>
      <c r="E46" s="123"/>
      <c r="F46" s="120"/>
      <c r="G46" s="114"/>
      <c r="H46" s="115">
        <v>382</v>
      </c>
      <c r="I46" s="102" t="s">
        <v>220</v>
      </c>
      <c r="J46" s="99">
        <v>1000</v>
      </c>
      <c r="K46" s="92">
        <v>55</v>
      </c>
      <c r="L46" s="92">
        <v>44</v>
      </c>
      <c r="M46" s="92">
        <v>64</v>
      </c>
      <c r="N46" s="92" t="s">
        <v>30</v>
      </c>
      <c r="O46" s="89">
        <f t="shared" ref="O46:O50" si="7">(K46+L46+M46)/3</f>
        <v>54.333333333333336</v>
      </c>
      <c r="P46" s="90">
        <f t="shared" si="1"/>
        <v>3.5718733333333336E-2</v>
      </c>
      <c r="Q46" s="205" t="s">
        <v>30</v>
      </c>
      <c r="R46" s="194" t="s">
        <v>227</v>
      </c>
      <c r="S46" s="86">
        <v>1000</v>
      </c>
      <c r="T46" s="92">
        <v>0</v>
      </c>
      <c r="U46" s="92">
        <v>0</v>
      </c>
      <c r="V46" s="92">
        <v>0</v>
      </c>
      <c r="W46" s="92" t="s">
        <v>30</v>
      </c>
      <c r="X46" s="89">
        <f t="shared" ref="X46:X48" si="8">(T46+U46+V46)/3</f>
        <v>0</v>
      </c>
      <c r="Y46" s="90">
        <f t="shared" si="2"/>
        <v>0</v>
      </c>
      <c r="Z46" s="277"/>
      <c r="AA46" s="285"/>
      <c r="AB46" s="286"/>
    </row>
    <row r="47" spans="1:28" s="55" customFormat="1" ht="13.9" customHeight="1" x14ac:dyDescent="0.2">
      <c r="A47" s="56"/>
      <c r="B47" s="57"/>
      <c r="C47" s="58"/>
      <c r="D47" s="123"/>
      <c r="E47" s="123"/>
      <c r="F47" s="120"/>
      <c r="G47" s="114"/>
      <c r="H47" s="115">
        <v>382</v>
      </c>
      <c r="I47" s="102" t="s">
        <v>221</v>
      </c>
      <c r="J47" s="99">
        <v>1000</v>
      </c>
      <c r="K47" s="92">
        <v>9</v>
      </c>
      <c r="L47" s="92">
        <v>13</v>
      </c>
      <c r="M47" s="92">
        <v>9</v>
      </c>
      <c r="N47" s="92" t="s">
        <v>30</v>
      </c>
      <c r="O47" s="89">
        <f t="shared" si="7"/>
        <v>10.333333333333334</v>
      </c>
      <c r="P47" s="90">
        <f t="shared" si="1"/>
        <v>6.7931333333333338E-3</v>
      </c>
      <c r="Q47" s="205" t="s">
        <v>30</v>
      </c>
      <c r="R47" s="194" t="s">
        <v>228</v>
      </c>
      <c r="S47" s="86">
        <v>1000</v>
      </c>
      <c r="T47" s="92">
        <v>0</v>
      </c>
      <c r="U47" s="92">
        <v>0</v>
      </c>
      <c r="V47" s="92">
        <v>0</v>
      </c>
      <c r="W47" s="92" t="s">
        <v>30</v>
      </c>
      <c r="X47" s="89">
        <f t="shared" si="8"/>
        <v>0</v>
      </c>
      <c r="Y47" s="90">
        <f t="shared" si="2"/>
        <v>0</v>
      </c>
      <c r="Z47" s="277"/>
      <c r="AA47" s="285"/>
      <c r="AB47" s="286"/>
    </row>
    <row r="48" spans="1:28" ht="13.15" customHeight="1" x14ac:dyDescent="0.2">
      <c r="A48" s="82"/>
      <c r="B48" s="83"/>
      <c r="C48" s="84"/>
      <c r="D48" s="85"/>
      <c r="E48" s="85"/>
      <c r="F48" s="94"/>
      <c r="G48" s="86"/>
      <c r="H48" s="135">
        <v>382</v>
      </c>
      <c r="I48" s="102" t="s">
        <v>222</v>
      </c>
      <c r="J48" s="99">
        <v>1000</v>
      </c>
      <c r="K48" s="92">
        <v>13</v>
      </c>
      <c r="L48" s="92">
        <v>17</v>
      </c>
      <c r="M48" s="92">
        <v>37</v>
      </c>
      <c r="N48" s="92" t="s">
        <v>30</v>
      </c>
      <c r="O48" s="89">
        <f t="shared" si="7"/>
        <v>22.333333333333332</v>
      </c>
      <c r="P48" s="90">
        <f t="shared" si="1"/>
        <v>1.4681933333333331E-2</v>
      </c>
      <c r="Q48" s="205" t="s">
        <v>30</v>
      </c>
      <c r="R48" s="194" t="s">
        <v>229</v>
      </c>
      <c r="S48" s="86">
        <v>1000</v>
      </c>
      <c r="T48" s="92">
        <v>12</v>
      </c>
      <c r="U48" s="92">
        <v>23</v>
      </c>
      <c r="V48" s="92">
        <v>13</v>
      </c>
      <c r="W48" s="92" t="s">
        <v>30</v>
      </c>
      <c r="X48" s="89">
        <f t="shared" si="8"/>
        <v>16</v>
      </c>
      <c r="Y48" s="90">
        <f t="shared" si="2"/>
        <v>1.0518399999999999E-2</v>
      </c>
      <c r="Z48" s="154" t="s">
        <v>30</v>
      </c>
      <c r="AA48" s="285"/>
      <c r="AB48" s="286"/>
    </row>
    <row r="49" spans="1:28" ht="13.15" customHeight="1" x14ac:dyDescent="0.2">
      <c r="A49" s="82"/>
      <c r="B49" s="83"/>
      <c r="C49" s="84"/>
      <c r="D49" s="85"/>
      <c r="E49" s="85"/>
      <c r="F49" s="94"/>
      <c r="G49" s="86"/>
      <c r="H49" s="135">
        <v>382</v>
      </c>
      <c r="I49" s="104" t="s">
        <v>231</v>
      </c>
      <c r="J49" s="86">
        <v>1000</v>
      </c>
      <c r="K49" s="105">
        <v>0</v>
      </c>
      <c r="L49" s="105">
        <v>0</v>
      </c>
      <c r="M49" s="105">
        <v>0</v>
      </c>
      <c r="N49" s="92"/>
      <c r="O49" s="89">
        <f t="shared" si="7"/>
        <v>0</v>
      </c>
      <c r="P49" s="90">
        <f t="shared" si="1"/>
        <v>0</v>
      </c>
      <c r="Q49" s="207"/>
      <c r="R49" s="214" t="s">
        <v>230</v>
      </c>
      <c r="S49" s="86">
        <v>1000</v>
      </c>
      <c r="T49" s="105">
        <v>35</v>
      </c>
      <c r="U49" s="105">
        <v>67</v>
      </c>
      <c r="V49" s="105">
        <v>30</v>
      </c>
      <c r="W49" s="105"/>
      <c r="X49" s="89">
        <f>(T49+U49+V49)/3</f>
        <v>44</v>
      </c>
      <c r="Y49" s="90">
        <f t="shared" si="2"/>
        <v>2.8925599999999999E-2</v>
      </c>
      <c r="Z49" s="154" t="s">
        <v>30</v>
      </c>
      <c r="AA49" s="285"/>
      <c r="AB49" s="286"/>
    </row>
    <row r="50" spans="1:28" ht="13.15" customHeight="1" x14ac:dyDescent="0.2">
      <c r="A50" s="82"/>
      <c r="B50" s="83"/>
      <c r="C50" s="84"/>
      <c r="D50" s="85"/>
      <c r="E50" s="85"/>
      <c r="F50" s="94"/>
      <c r="G50" s="86"/>
      <c r="H50" s="135">
        <v>382</v>
      </c>
      <c r="I50" s="104" t="s">
        <v>223</v>
      </c>
      <c r="J50" s="86">
        <v>1000</v>
      </c>
      <c r="K50" s="105">
        <v>30</v>
      </c>
      <c r="L50" s="105">
        <v>52</v>
      </c>
      <c r="M50" s="105">
        <v>51</v>
      </c>
      <c r="N50" s="92"/>
      <c r="O50" s="89">
        <f t="shared" si="7"/>
        <v>44.333333333333336</v>
      </c>
      <c r="P50" s="90">
        <f t="shared" si="1"/>
        <v>2.9144733333333336E-2</v>
      </c>
      <c r="Q50" s="207"/>
      <c r="R50" s="215" t="s">
        <v>232</v>
      </c>
      <c r="S50" s="86">
        <v>1000</v>
      </c>
      <c r="T50" s="92">
        <v>0</v>
      </c>
      <c r="U50" s="92">
        <v>0</v>
      </c>
      <c r="V50" s="92">
        <v>0</v>
      </c>
      <c r="W50" s="92"/>
      <c r="X50" s="89">
        <f>(T50+U50+V50)/3</f>
        <v>0</v>
      </c>
      <c r="Y50" s="90">
        <f t="shared" si="2"/>
        <v>0</v>
      </c>
      <c r="Z50" s="154"/>
      <c r="AA50" s="285"/>
      <c r="AB50" s="286"/>
    </row>
    <row r="51" spans="1:28" ht="13.15" customHeight="1" x14ac:dyDescent="0.2">
      <c r="A51" s="82"/>
      <c r="B51" s="83"/>
      <c r="C51" s="84"/>
      <c r="D51" s="85"/>
      <c r="E51" s="85"/>
      <c r="F51" s="94"/>
      <c r="G51" s="86"/>
      <c r="H51" s="135">
        <v>382</v>
      </c>
      <c r="I51" s="104" t="s">
        <v>129</v>
      </c>
      <c r="J51" s="86">
        <v>1000</v>
      </c>
      <c r="K51" s="105"/>
      <c r="L51" s="105"/>
      <c r="M51" s="105"/>
      <c r="N51" s="92"/>
      <c r="O51" s="89"/>
      <c r="P51" s="90">
        <f t="shared" si="1"/>
        <v>0</v>
      </c>
      <c r="Q51" s="207"/>
      <c r="R51" s="194" t="s">
        <v>131</v>
      </c>
      <c r="S51" s="86">
        <v>1000</v>
      </c>
      <c r="T51" s="92"/>
      <c r="U51" s="92"/>
      <c r="V51" s="92"/>
      <c r="W51" s="92"/>
      <c r="X51" s="89"/>
      <c r="Y51" s="90">
        <f t="shared" si="2"/>
        <v>0</v>
      </c>
      <c r="Z51" s="154"/>
      <c r="AA51" s="285"/>
      <c r="AB51" s="286"/>
    </row>
    <row r="52" spans="1:28" ht="13.15" customHeight="1" x14ac:dyDescent="0.2">
      <c r="A52" s="82"/>
      <c r="B52" s="83"/>
      <c r="C52" s="84"/>
      <c r="D52" s="85"/>
      <c r="E52" s="85"/>
      <c r="F52" s="94"/>
      <c r="G52" s="86"/>
      <c r="H52" s="135">
        <v>382</v>
      </c>
      <c r="I52" s="104" t="s">
        <v>224</v>
      </c>
      <c r="J52" s="86">
        <v>1000</v>
      </c>
      <c r="K52" s="105">
        <v>52</v>
      </c>
      <c r="L52" s="105">
        <v>47</v>
      </c>
      <c r="M52" s="105">
        <v>44</v>
      </c>
      <c r="N52" s="92"/>
      <c r="O52" s="89">
        <f>(K52+L52+M52)/3</f>
        <v>47.666666666666664</v>
      </c>
      <c r="P52" s="90">
        <f t="shared" si="1"/>
        <v>3.1336066666666662E-2</v>
      </c>
      <c r="Q52" s="207"/>
      <c r="R52" s="214" t="s">
        <v>233</v>
      </c>
      <c r="S52" s="86">
        <v>1000</v>
      </c>
      <c r="T52" s="105">
        <v>0</v>
      </c>
      <c r="U52" s="105">
        <v>0</v>
      </c>
      <c r="V52" s="105">
        <v>0</v>
      </c>
      <c r="W52" s="105"/>
      <c r="X52" s="89">
        <v>0</v>
      </c>
      <c r="Y52" s="90">
        <f t="shared" si="2"/>
        <v>0</v>
      </c>
      <c r="Z52" s="154"/>
      <c r="AA52" s="285"/>
      <c r="AB52" s="286"/>
    </row>
    <row r="53" spans="1:28" ht="13.15" customHeight="1" x14ac:dyDescent="0.2">
      <c r="A53" s="82"/>
      <c r="B53" s="83"/>
      <c r="C53" s="84"/>
      <c r="D53" s="85"/>
      <c r="E53" s="85"/>
      <c r="F53" s="94"/>
      <c r="G53" s="86"/>
      <c r="H53" s="135">
        <v>382</v>
      </c>
      <c r="I53" s="104" t="s">
        <v>132</v>
      </c>
      <c r="J53" s="86">
        <v>1000</v>
      </c>
      <c r="K53" s="105"/>
      <c r="L53" s="105"/>
      <c r="M53" s="105"/>
      <c r="N53" s="92"/>
      <c r="O53" s="89"/>
      <c r="P53" s="90">
        <f t="shared" si="1"/>
        <v>0</v>
      </c>
      <c r="Q53" s="207"/>
      <c r="R53" s="196" t="s">
        <v>141</v>
      </c>
      <c r="S53" s="86">
        <v>1000</v>
      </c>
      <c r="T53" s="92"/>
      <c r="U53" s="92"/>
      <c r="V53" s="92"/>
      <c r="W53" s="92"/>
      <c r="X53" s="89"/>
      <c r="Y53" s="90">
        <f t="shared" si="2"/>
        <v>0</v>
      </c>
      <c r="Z53" s="154"/>
      <c r="AA53" s="285"/>
      <c r="AB53" s="286"/>
    </row>
    <row r="54" spans="1:28" ht="13.15" customHeight="1" x14ac:dyDescent="0.2">
      <c r="A54" s="82"/>
      <c r="B54" s="83"/>
      <c r="C54" s="84"/>
      <c r="D54" s="85"/>
      <c r="E54" s="85"/>
      <c r="F54" s="94"/>
      <c r="G54" s="86"/>
      <c r="H54" s="135">
        <v>382</v>
      </c>
      <c r="I54" s="102" t="s">
        <v>225</v>
      </c>
      <c r="J54" s="99">
        <v>1000</v>
      </c>
      <c r="K54" s="92">
        <v>64</v>
      </c>
      <c r="L54" s="92">
        <v>53</v>
      </c>
      <c r="M54" s="92">
        <v>29</v>
      </c>
      <c r="N54" s="92" t="s">
        <v>30</v>
      </c>
      <c r="O54" s="89">
        <f t="shared" ref="O54:O56" si="9">(K54+L54+M54)/3</f>
        <v>48.666666666666664</v>
      </c>
      <c r="P54" s="90">
        <f t="shared" si="1"/>
        <v>3.1993466666666664E-2</v>
      </c>
      <c r="Q54" s="205" t="s">
        <v>30</v>
      </c>
      <c r="R54" s="194" t="s">
        <v>234</v>
      </c>
      <c r="S54" s="86">
        <v>1000</v>
      </c>
      <c r="T54" s="92">
        <v>0</v>
      </c>
      <c r="U54" s="92">
        <v>0</v>
      </c>
      <c r="V54" s="92">
        <v>0</v>
      </c>
      <c r="W54" s="92" t="s">
        <v>30</v>
      </c>
      <c r="X54" s="89">
        <f t="shared" ref="X54" si="10">(T54+U54+V54)/3</f>
        <v>0</v>
      </c>
      <c r="Y54" s="90">
        <f t="shared" si="2"/>
        <v>0</v>
      </c>
      <c r="Z54" s="154" t="s">
        <v>30</v>
      </c>
      <c r="AA54" s="285"/>
      <c r="AB54" s="286"/>
    </row>
    <row r="55" spans="1:28" ht="13.15" customHeight="1" x14ac:dyDescent="0.2">
      <c r="A55" s="82"/>
      <c r="B55" s="83"/>
      <c r="C55" s="84"/>
      <c r="D55" s="85"/>
      <c r="E55" s="85"/>
      <c r="F55" s="94"/>
      <c r="G55" s="86"/>
      <c r="H55" s="135">
        <v>382</v>
      </c>
      <c r="I55" s="102" t="s">
        <v>133</v>
      </c>
      <c r="J55" s="99">
        <v>1000</v>
      </c>
      <c r="K55" s="92"/>
      <c r="L55" s="92"/>
      <c r="M55" s="92"/>
      <c r="N55" s="92"/>
      <c r="O55" s="89"/>
      <c r="P55" s="90">
        <f t="shared" si="1"/>
        <v>0</v>
      </c>
      <c r="Q55" s="205"/>
      <c r="R55" s="196" t="s">
        <v>145</v>
      </c>
      <c r="S55" s="86">
        <v>1000</v>
      </c>
      <c r="T55" s="92"/>
      <c r="U55" s="92"/>
      <c r="V55" s="92"/>
      <c r="W55" s="92"/>
      <c r="X55" s="89"/>
      <c r="Y55" s="90">
        <f t="shared" si="2"/>
        <v>0</v>
      </c>
      <c r="Z55" s="154"/>
      <c r="AA55" s="285"/>
      <c r="AB55" s="286"/>
    </row>
    <row r="56" spans="1:28" ht="13.15" customHeight="1" thickBot="1" x14ac:dyDescent="0.25">
      <c r="A56" s="82"/>
      <c r="B56" s="83"/>
      <c r="C56" s="84"/>
      <c r="D56" s="85"/>
      <c r="E56" s="85"/>
      <c r="F56" s="80"/>
      <c r="G56" s="72"/>
      <c r="H56" s="137">
        <v>382</v>
      </c>
      <c r="I56" s="109" t="s">
        <v>226</v>
      </c>
      <c r="J56" s="101">
        <v>1000</v>
      </c>
      <c r="K56" s="76">
        <v>34</v>
      </c>
      <c r="L56" s="76">
        <v>38</v>
      </c>
      <c r="M56" s="76">
        <v>40</v>
      </c>
      <c r="N56" s="76" t="s">
        <v>30</v>
      </c>
      <c r="O56" s="75">
        <f t="shared" si="9"/>
        <v>37.333333333333336</v>
      </c>
      <c r="P56" s="77">
        <f t="shared" si="1"/>
        <v>2.4542933333333333E-2</v>
      </c>
      <c r="Q56" s="206" t="s">
        <v>30</v>
      </c>
      <c r="R56" s="216" t="s">
        <v>235</v>
      </c>
      <c r="S56" s="72">
        <v>1000</v>
      </c>
      <c r="T56" s="76">
        <v>0</v>
      </c>
      <c r="U56" s="76">
        <v>0</v>
      </c>
      <c r="V56" s="76">
        <v>0</v>
      </c>
      <c r="W56" s="76" t="s">
        <v>30</v>
      </c>
      <c r="X56" s="75">
        <f t="shared" ref="X56" si="11">(T56+U56+V56)/3</f>
        <v>0</v>
      </c>
      <c r="Y56" s="77">
        <f t="shared" si="2"/>
        <v>0</v>
      </c>
      <c r="Z56" s="235" t="s">
        <v>30</v>
      </c>
      <c r="AA56" s="287"/>
      <c r="AB56" s="288"/>
    </row>
    <row r="57" spans="1:28" s="55" customFormat="1" ht="13.9" customHeight="1" x14ac:dyDescent="0.2">
      <c r="A57" s="39"/>
      <c r="B57" s="40">
        <v>0.49652777777777773</v>
      </c>
      <c r="C57" s="41"/>
      <c r="D57" s="79">
        <f>(MAX(K57:M57))/J57/1.44</f>
        <v>6.1805555555555558E-2</v>
      </c>
      <c r="E57" s="43"/>
      <c r="F57" s="44" t="s">
        <v>34</v>
      </c>
      <c r="G57" s="45" t="s">
        <v>26</v>
      </c>
      <c r="H57" s="134">
        <v>55</v>
      </c>
      <c r="I57" s="47" t="s">
        <v>35</v>
      </c>
      <c r="J57" s="136">
        <v>1000</v>
      </c>
      <c r="K57" s="51">
        <f>SUM(K58:K69)</f>
        <v>79</v>
      </c>
      <c r="L57" s="51">
        <f>SUM(L58:L69)</f>
        <v>83</v>
      </c>
      <c r="M57" s="51">
        <f>SUM(M58:M69)</f>
        <v>89</v>
      </c>
      <c r="N57" s="50" t="s">
        <v>46</v>
      </c>
      <c r="O57" s="51">
        <f t="shared" si="3"/>
        <v>83.666666666666671</v>
      </c>
      <c r="P57" s="52">
        <f t="shared" si="1"/>
        <v>5.5002466666666673E-2</v>
      </c>
      <c r="Q57" s="139" t="s">
        <v>28</v>
      </c>
      <c r="R57" s="217" t="s">
        <v>33</v>
      </c>
      <c r="S57" s="136">
        <v>1000</v>
      </c>
      <c r="T57" s="51">
        <f>SUM(T58:T69)</f>
        <v>175</v>
      </c>
      <c r="U57" s="51">
        <f>SUM(U58:U69)</f>
        <v>179</v>
      </c>
      <c r="V57" s="51">
        <f>SUM(V58:V69)</f>
        <v>147</v>
      </c>
      <c r="W57" s="50" t="s">
        <v>37</v>
      </c>
      <c r="X57" s="51">
        <f>(T57+U57+V57)/3</f>
        <v>167</v>
      </c>
      <c r="Y57" s="52">
        <f t="shared" si="2"/>
        <v>0.10978579999999999</v>
      </c>
      <c r="Z57" s="274" t="s">
        <v>30</v>
      </c>
      <c r="AA57" s="283">
        <f t="shared" si="4"/>
        <v>0.16478826666666666</v>
      </c>
      <c r="AB57" s="284">
        <f t="shared" si="5"/>
        <v>668.1693866666667</v>
      </c>
    </row>
    <row r="58" spans="1:28" ht="13.15" customHeight="1" x14ac:dyDescent="0.2">
      <c r="A58" s="82"/>
      <c r="B58" s="83"/>
      <c r="C58" s="84"/>
      <c r="D58" s="85"/>
      <c r="E58" s="85"/>
      <c r="F58" s="94"/>
      <c r="G58" s="86"/>
      <c r="H58" s="135">
        <v>55</v>
      </c>
      <c r="I58" s="102" t="s">
        <v>110</v>
      </c>
      <c r="J58" s="86">
        <v>1000</v>
      </c>
      <c r="K58" s="188">
        <v>30</v>
      </c>
      <c r="L58" s="92">
        <v>27</v>
      </c>
      <c r="M58" s="92">
        <v>21</v>
      </c>
      <c r="N58" s="92" t="s">
        <v>30</v>
      </c>
      <c r="O58" s="89">
        <f t="shared" si="3"/>
        <v>26</v>
      </c>
      <c r="P58" s="90">
        <f t="shared" si="1"/>
        <v>1.7092399999999997E-2</v>
      </c>
      <c r="Q58" s="205" t="s">
        <v>30</v>
      </c>
      <c r="R58" s="218" t="s">
        <v>119</v>
      </c>
      <c r="S58" s="86">
        <v>1000</v>
      </c>
      <c r="T58" s="86">
        <v>23</v>
      </c>
      <c r="U58" s="86">
        <v>27</v>
      </c>
      <c r="V58" s="86">
        <v>12</v>
      </c>
      <c r="W58" s="86"/>
      <c r="X58" s="130">
        <f>(T58+U58+V58)/3</f>
        <v>20.666666666666668</v>
      </c>
      <c r="Y58" s="90">
        <f t="shared" si="2"/>
        <v>1.3586266666666668E-2</v>
      </c>
      <c r="Z58" s="154" t="s">
        <v>30</v>
      </c>
      <c r="AA58" s="285"/>
      <c r="AB58" s="286"/>
    </row>
    <row r="59" spans="1:28" ht="13.15" customHeight="1" x14ac:dyDescent="0.2">
      <c r="A59" s="82"/>
      <c r="B59" s="83"/>
      <c r="C59" s="84"/>
      <c r="D59" s="85"/>
      <c r="E59" s="85"/>
      <c r="F59" s="94"/>
      <c r="G59" s="86"/>
      <c r="H59" s="135">
        <v>55</v>
      </c>
      <c r="I59" s="102" t="s">
        <v>111</v>
      </c>
      <c r="J59" s="86">
        <v>1000</v>
      </c>
      <c r="K59" s="92">
        <v>20</v>
      </c>
      <c r="L59" s="92">
        <v>24</v>
      </c>
      <c r="M59" s="92">
        <v>20</v>
      </c>
      <c r="N59" s="92" t="s">
        <v>30</v>
      </c>
      <c r="O59" s="89">
        <f t="shared" si="3"/>
        <v>21.333333333333332</v>
      </c>
      <c r="P59" s="90">
        <f t="shared" si="1"/>
        <v>1.4024533333333332E-2</v>
      </c>
      <c r="Q59" s="205" t="s">
        <v>30</v>
      </c>
      <c r="R59" s="219" t="s">
        <v>120</v>
      </c>
      <c r="S59" s="86">
        <v>1000</v>
      </c>
      <c r="T59" s="86">
        <v>0</v>
      </c>
      <c r="U59" s="86">
        <v>0</v>
      </c>
      <c r="V59" s="86">
        <v>0</v>
      </c>
      <c r="W59" s="86"/>
      <c r="X59" s="130">
        <f>(T59+U59+V59)/3</f>
        <v>0</v>
      </c>
      <c r="Y59" s="90">
        <f t="shared" si="2"/>
        <v>0</v>
      </c>
      <c r="Z59" s="154" t="s">
        <v>30</v>
      </c>
      <c r="AA59" s="285"/>
      <c r="AB59" s="286"/>
    </row>
    <row r="60" spans="1:28" ht="13.15" customHeight="1" x14ac:dyDescent="0.2">
      <c r="A60" s="82"/>
      <c r="B60" s="83"/>
      <c r="C60" s="84"/>
      <c r="D60" s="85"/>
      <c r="E60" s="85"/>
      <c r="F60" s="94"/>
      <c r="G60" s="86"/>
      <c r="H60" s="135">
        <v>55</v>
      </c>
      <c r="I60" s="102" t="s">
        <v>112</v>
      </c>
      <c r="J60" s="86">
        <v>1000</v>
      </c>
      <c r="K60" s="92">
        <v>3</v>
      </c>
      <c r="L60" s="92">
        <v>8</v>
      </c>
      <c r="M60" s="92">
        <v>6</v>
      </c>
      <c r="N60" s="92" t="s">
        <v>30</v>
      </c>
      <c r="O60" s="89">
        <f t="shared" si="3"/>
        <v>5.666666666666667</v>
      </c>
      <c r="P60" s="90">
        <f t="shared" si="1"/>
        <v>3.7252666666666668E-3</v>
      </c>
      <c r="Q60" s="205" t="s">
        <v>30</v>
      </c>
      <c r="R60" s="218" t="s">
        <v>131</v>
      </c>
      <c r="S60" s="86">
        <v>1000</v>
      </c>
      <c r="T60" s="86"/>
      <c r="U60" s="86"/>
      <c r="V60" s="86"/>
      <c r="W60" s="86"/>
      <c r="X60" s="130"/>
      <c r="Y60" s="90">
        <f t="shared" si="2"/>
        <v>0</v>
      </c>
      <c r="Z60" s="154" t="s">
        <v>30</v>
      </c>
      <c r="AA60" s="285"/>
      <c r="AB60" s="286"/>
    </row>
    <row r="61" spans="1:28" ht="13.15" customHeight="1" x14ac:dyDescent="0.2">
      <c r="A61" s="82"/>
      <c r="B61" s="83"/>
      <c r="C61" s="84"/>
      <c r="D61" s="85"/>
      <c r="E61" s="85"/>
      <c r="F61" s="94"/>
      <c r="G61" s="86"/>
      <c r="H61" s="135">
        <v>55</v>
      </c>
      <c r="I61" s="102" t="s">
        <v>113</v>
      </c>
      <c r="J61" s="86">
        <v>1000</v>
      </c>
      <c r="K61" s="92">
        <v>26</v>
      </c>
      <c r="L61" s="92">
        <v>24</v>
      </c>
      <c r="M61" s="92">
        <v>42</v>
      </c>
      <c r="N61" s="92"/>
      <c r="O61" s="89">
        <f t="shared" si="3"/>
        <v>30.666666666666668</v>
      </c>
      <c r="P61" s="90">
        <f t="shared" si="1"/>
        <v>2.0160266666666669E-2</v>
      </c>
      <c r="Q61" s="205"/>
      <c r="R61" s="218" t="s">
        <v>121</v>
      </c>
      <c r="S61" s="86">
        <v>1000</v>
      </c>
      <c r="T61" s="86">
        <v>60</v>
      </c>
      <c r="U61" s="86">
        <v>40</v>
      </c>
      <c r="V61" s="86">
        <v>45</v>
      </c>
      <c r="W61" s="86"/>
      <c r="X61" s="130">
        <f>(T61+U61+V61)/3</f>
        <v>48.333333333333336</v>
      </c>
      <c r="Y61" s="90">
        <f t="shared" si="2"/>
        <v>3.1774333333333335E-2</v>
      </c>
      <c r="Z61" s="154"/>
      <c r="AA61" s="285"/>
      <c r="AB61" s="286"/>
    </row>
    <row r="62" spans="1:28" ht="13.15" customHeight="1" x14ac:dyDescent="0.2">
      <c r="A62" s="82"/>
      <c r="B62" s="83"/>
      <c r="C62" s="84"/>
      <c r="D62" s="85"/>
      <c r="E62" s="85"/>
      <c r="F62" s="94"/>
      <c r="G62" s="86"/>
      <c r="H62" s="135">
        <v>55</v>
      </c>
      <c r="I62" s="102" t="s">
        <v>128</v>
      </c>
      <c r="J62" s="86">
        <v>1000</v>
      </c>
      <c r="K62" s="92"/>
      <c r="L62" s="92"/>
      <c r="M62" s="92"/>
      <c r="N62" s="92"/>
      <c r="O62" s="89"/>
      <c r="P62" s="90">
        <f t="shared" si="1"/>
        <v>0</v>
      </c>
      <c r="Q62" s="205"/>
      <c r="R62" s="218" t="s">
        <v>122</v>
      </c>
      <c r="S62" s="86">
        <v>1000</v>
      </c>
      <c r="T62" s="86">
        <v>0</v>
      </c>
      <c r="U62" s="86">
        <v>0</v>
      </c>
      <c r="V62" s="86">
        <v>0</v>
      </c>
      <c r="W62" s="86"/>
      <c r="X62" s="130">
        <f t="shared" ref="X62" si="12">(T62+U62+V62)/3</f>
        <v>0</v>
      </c>
      <c r="Y62" s="90">
        <f t="shared" si="2"/>
        <v>0</v>
      </c>
      <c r="Z62" s="154"/>
      <c r="AA62" s="285"/>
      <c r="AB62" s="286"/>
    </row>
    <row r="63" spans="1:28" ht="13.15" customHeight="1" x14ac:dyDescent="0.2">
      <c r="A63" s="82"/>
      <c r="B63" s="83"/>
      <c r="C63" s="84"/>
      <c r="D63" s="85"/>
      <c r="E63" s="85"/>
      <c r="F63" s="94"/>
      <c r="G63" s="86"/>
      <c r="H63" s="135">
        <v>55</v>
      </c>
      <c r="I63" s="102" t="s">
        <v>115</v>
      </c>
      <c r="J63" s="86">
        <v>1000</v>
      </c>
      <c r="K63" s="92">
        <v>0</v>
      </c>
      <c r="L63" s="92">
        <v>0</v>
      </c>
      <c r="M63" s="92">
        <v>0</v>
      </c>
      <c r="N63" s="92"/>
      <c r="O63" s="89">
        <f t="shared" si="3"/>
        <v>0</v>
      </c>
      <c r="P63" s="90">
        <f t="shared" si="1"/>
        <v>0</v>
      </c>
      <c r="Q63" s="205"/>
      <c r="R63" s="218" t="s">
        <v>123</v>
      </c>
      <c r="S63" s="86">
        <v>1000</v>
      </c>
      <c r="T63" s="86">
        <v>48</v>
      </c>
      <c r="U63" s="86">
        <v>60</v>
      </c>
      <c r="V63" s="86">
        <v>25</v>
      </c>
      <c r="W63" s="86"/>
      <c r="X63" s="130">
        <f t="shared" ref="X63:X69" si="13">(T63+U63+V63)/3</f>
        <v>44.333333333333336</v>
      </c>
      <c r="Y63" s="90">
        <f t="shared" si="2"/>
        <v>2.9144733333333336E-2</v>
      </c>
      <c r="Z63" s="154"/>
      <c r="AA63" s="285"/>
      <c r="AB63" s="286"/>
    </row>
    <row r="64" spans="1:28" ht="13.15" customHeight="1" x14ac:dyDescent="0.2">
      <c r="A64" s="82"/>
      <c r="B64" s="83"/>
      <c r="C64" s="84"/>
      <c r="D64" s="85"/>
      <c r="E64" s="85"/>
      <c r="F64" s="94"/>
      <c r="G64" s="86"/>
      <c r="H64" s="135">
        <v>55</v>
      </c>
      <c r="I64" s="102" t="s">
        <v>129</v>
      </c>
      <c r="J64" s="86">
        <v>1000</v>
      </c>
      <c r="K64" s="92"/>
      <c r="L64" s="92"/>
      <c r="M64" s="92"/>
      <c r="N64" s="92"/>
      <c r="O64" s="89"/>
      <c r="P64" s="90">
        <f t="shared" si="1"/>
        <v>0</v>
      </c>
      <c r="Q64" s="205"/>
      <c r="R64" s="218" t="s">
        <v>124</v>
      </c>
      <c r="S64" s="86">
        <v>1000</v>
      </c>
      <c r="T64" s="86">
        <v>8</v>
      </c>
      <c r="U64" s="86">
        <v>11</v>
      </c>
      <c r="V64" s="86">
        <v>12</v>
      </c>
      <c r="W64" s="86" t="s">
        <v>30</v>
      </c>
      <c r="X64" s="130">
        <f t="shared" ref="X64" si="14">(T64+U64+V64)/3</f>
        <v>10.333333333333334</v>
      </c>
      <c r="Y64" s="90">
        <f t="shared" si="2"/>
        <v>6.7931333333333338E-3</v>
      </c>
      <c r="Z64" s="154"/>
      <c r="AA64" s="285"/>
      <c r="AB64" s="286"/>
    </row>
    <row r="65" spans="1:28" ht="13.15" customHeight="1" x14ac:dyDescent="0.2">
      <c r="A65" s="82"/>
      <c r="B65" s="83"/>
      <c r="C65" s="84"/>
      <c r="D65" s="85"/>
      <c r="E65" s="85"/>
      <c r="F65" s="94"/>
      <c r="G65" s="86"/>
      <c r="H65" s="135">
        <v>55</v>
      </c>
      <c r="I65" s="87" t="s">
        <v>114</v>
      </c>
      <c r="J65" s="86">
        <v>1000</v>
      </c>
      <c r="K65" s="92">
        <v>0</v>
      </c>
      <c r="L65" s="92">
        <v>0</v>
      </c>
      <c r="M65" s="92">
        <v>0</v>
      </c>
      <c r="N65" s="92" t="s">
        <v>30</v>
      </c>
      <c r="O65" s="89">
        <f t="shared" si="3"/>
        <v>0</v>
      </c>
      <c r="P65" s="90">
        <f t="shared" si="1"/>
        <v>0</v>
      </c>
      <c r="Q65" s="205" t="s">
        <v>30</v>
      </c>
      <c r="R65" s="218" t="s">
        <v>125</v>
      </c>
      <c r="S65" s="86">
        <v>1000</v>
      </c>
      <c r="T65" s="86">
        <v>30</v>
      </c>
      <c r="U65" s="86">
        <v>35</v>
      </c>
      <c r="V65" s="86">
        <v>34</v>
      </c>
      <c r="W65" s="86" t="s">
        <v>30</v>
      </c>
      <c r="X65" s="130">
        <f t="shared" si="13"/>
        <v>33</v>
      </c>
      <c r="Y65" s="90">
        <f t="shared" si="2"/>
        <v>2.16942E-2</v>
      </c>
      <c r="Z65" s="154" t="s">
        <v>30</v>
      </c>
      <c r="AA65" s="285"/>
      <c r="AB65" s="286"/>
    </row>
    <row r="66" spans="1:28" ht="13.15" customHeight="1" x14ac:dyDescent="0.2">
      <c r="A66" s="82"/>
      <c r="B66" s="83"/>
      <c r="C66" s="84"/>
      <c r="D66" s="85"/>
      <c r="E66" s="85"/>
      <c r="F66" s="94"/>
      <c r="G66" s="103"/>
      <c r="H66" s="135">
        <v>55</v>
      </c>
      <c r="I66" s="87" t="s">
        <v>130</v>
      </c>
      <c r="J66" s="86">
        <v>1000</v>
      </c>
      <c r="K66" s="105"/>
      <c r="L66" s="105"/>
      <c r="M66" s="105"/>
      <c r="N66" s="105"/>
      <c r="O66" s="111"/>
      <c r="P66" s="90">
        <f t="shared" si="1"/>
        <v>0</v>
      </c>
      <c r="Q66" s="207"/>
      <c r="R66" s="218" t="s">
        <v>132</v>
      </c>
      <c r="S66" s="86">
        <v>1000</v>
      </c>
      <c r="T66" s="86"/>
      <c r="U66" s="86"/>
      <c r="V66" s="86"/>
      <c r="W66" s="86"/>
      <c r="X66" s="86"/>
      <c r="Y66" s="90">
        <f t="shared" si="2"/>
        <v>0</v>
      </c>
      <c r="Z66" s="276"/>
      <c r="AA66" s="285"/>
      <c r="AB66" s="286"/>
    </row>
    <row r="67" spans="1:28" ht="13.15" customHeight="1" x14ac:dyDescent="0.2">
      <c r="A67" s="82"/>
      <c r="B67" s="83"/>
      <c r="C67" s="84"/>
      <c r="D67" s="85"/>
      <c r="E67" s="85"/>
      <c r="F67" s="94"/>
      <c r="G67" s="103"/>
      <c r="H67" s="135">
        <v>55</v>
      </c>
      <c r="I67" s="87" t="s">
        <v>116</v>
      </c>
      <c r="J67" s="86">
        <v>1000</v>
      </c>
      <c r="K67" s="105">
        <v>0</v>
      </c>
      <c r="L67" s="105">
        <v>0</v>
      </c>
      <c r="M67" s="105">
        <v>0</v>
      </c>
      <c r="N67" s="105"/>
      <c r="O67" s="111">
        <f t="shared" si="3"/>
        <v>0</v>
      </c>
      <c r="P67" s="90">
        <f t="shared" si="1"/>
        <v>0</v>
      </c>
      <c r="Q67" s="207"/>
      <c r="R67" s="220" t="s">
        <v>126</v>
      </c>
      <c r="S67" s="86">
        <v>1000</v>
      </c>
      <c r="T67" s="103">
        <v>1</v>
      </c>
      <c r="U67" s="103">
        <v>1</v>
      </c>
      <c r="V67" s="103">
        <v>5</v>
      </c>
      <c r="W67" s="103"/>
      <c r="X67" s="130">
        <f t="shared" si="13"/>
        <v>2.3333333333333335</v>
      </c>
      <c r="Y67" s="90">
        <f t="shared" si="2"/>
        <v>1.5339333333333333E-3</v>
      </c>
      <c r="Z67" s="276"/>
      <c r="AA67" s="285"/>
      <c r="AB67" s="286"/>
    </row>
    <row r="68" spans="1:28" ht="13.15" customHeight="1" x14ac:dyDescent="0.2">
      <c r="A68" s="82"/>
      <c r="B68" s="83"/>
      <c r="C68" s="84"/>
      <c r="D68" s="85"/>
      <c r="E68" s="85"/>
      <c r="F68" s="108"/>
      <c r="G68" s="103"/>
      <c r="H68" s="135">
        <v>55</v>
      </c>
      <c r="I68" s="110" t="s">
        <v>118</v>
      </c>
      <c r="J68" s="86">
        <v>1000</v>
      </c>
      <c r="K68" s="105"/>
      <c r="L68" s="105"/>
      <c r="M68" s="105"/>
      <c r="N68" s="105"/>
      <c r="O68" s="111"/>
      <c r="P68" s="90">
        <f t="shared" si="1"/>
        <v>0</v>
      </c>
      <c r="Q68" s="207"/>
      <c r="R68" s="221" t="s">
        <v>133</v>
      </c>
      <c r="S68" s="86">
        <v>1000</v>
      </c>
      <c r="T68" s="86"/>
      <c r="U68" s="86"/>
      <c r="V68" s="86"/>
      <c r="W68" s="86"/>
      <c r="X68" s="130"/>
      <c r="Y68" s="90">
        <f t="shared" si="2"/>
        <v>0</v>
      </c>
      <c r="Z68" s="276"/>
      <c r="AA68" s="285"/>
      <c r="AB68" s="286"/>
    </row>
    <row r="69" spans="1:28" ht="13.15" customHeight="1" thickBot="1" x14ac:dyDescent="0.25">
      <c r="A69" s="67"/>
      <c r="B69" s="68"/>
      <c r="C69" s="69"/>
      <c r="D69" s="95"/>
      <c r="E69" s="95"/>
      <c r="F69" s="80"/>
      <c r="G69" s="72"/>
      <c r="H69" s="73">
        <v>55</v>
      </c>
      <c r="I69" s="74" t="s">
        <v>117</v>
      </c>
      <c r="J69" s="101">
        <v>1000</v>
      </c>
      <c r="K69" s="76">
        <v>0</v>
      </c>
      <c r="L69" s="76">
        <v>0</v>
      </c>
      <c r="M69" s="76">
        <v>0</v>
      </c>
      <c r="N69" s="76" t="s">
        <v>30</v>
      </c>
      <c r="O69" s="75">
        <f t="shared" si="3"/>
        <v>0</v>
      </c>
      <c r="P69" s="77">
        <f t="shared" si="1"/>
        <v>0</v>
      </c>
      <c r="Q69" s="206" t="s">
        <v>30</v>
      </c>
      <c r="R69" s="222" t="s">
        <v>127</v>
      </c>
      <c r="S69" s="101">
        <v>1000</v>
      </c>
      <c r="T69" s="76">
        <v>5</v>
      </c>
      <c r="U69" s="76">
        <v>5</v>
      </c>
      <c r="V69" s="76">
        <v>14</v>
      </c>
      <c r="W69" s="76" t="s">
        <v>30</v>
      </c>
      <c r="X69" s="138">
        <f t="shared" si="13"/>
        <v>8</v>
      </c>
      <c r="Y69" s="77">
        <f t="shared" si="2"/>
        <v>5.2591999999999995E-3</v>
      </c>
      <c r="Z69" s="235" t="s">
        <v>30</v>
      </c>
      <c r="AA69" s="287"/>
      <c r="AB69" s="288"/>
    </row>
    <row r="70" spans="1:28" s="55" customFormat="1" ht="13.9" customHeight="1" x14ac:dyDescent="0.2">
      <c r="A70" s="39"/>
      <c r="B70" s="57">
        <v>0.52083333333333337</v>
      </c>
      <c r="C70" s="41"/>
      <c r="D70" s="112">
        <f>(MAX(K70:M70))/J70/1.44</f>
        <v>0.10361552028218696</v>
      </c>
      <c r="E70" s="113">
        <f>(MAX(T70:V70))/S70/1.44</f>
        <v>0.17526455026455026</v>
      </c>
      <c r="F70" s="44" t="s">
        <v>25</v>
      </c>
      <c r="G70" s="45" t="s">
        <v>26</v>
      </c>
      <c r="H70" s="46">
        <v>551</v>
      </c>
      <c r="I70" s="47" t="s">
        <v>32</v>
      </c>
      <c r="J70" s="136">
        <v>630</v>
      </c>
      <c r="K70" s="51">
        <f>SUM(K71:K78)</f>
        <v>84</v>
      </c>
      <c r="L70" s="51">
        <f>SUM(L71:L78)</f>
        <v>94</v>
      </c>
      <c r="M70" s="51">
        <f>SUM(M71:M78)</f>
        <v>57</v>
      </c>
      <c r="N70" s="50" t="s">
        <v>47</v>
      </c>
      <c r="O70" s="51">
        <f t="shared" si="3"/>
        <v>78.333333333333329</v>
      </c>
      <c r="P70" s="52">
        <f t="shared" si="1"/>
        <v>8.1740211640211641E-2</v>
      </c>
      <c r="Q70" s="139" t="s">
        <v>28</v>
      </c>
      <c r="R70" s="190" t="s">
        <v>33</v>
      </c>
      <c r="S70" s="136">
        <v>630</v>
      </c>
      <c r="T70" s="51">
        <f>SUM(T71:T78)</f>
        <v>159</v>
      </c>
      <c r="U70" s="51">
        <f>SUM(U71:U78)</f>
        <v>107</v>
      </c>
      <c r="V70" s="51">
        <f>SUM(V71:V78)</f>
        <v>113</v>
      </c>
      <c r="W70" s="50" t="s">
        <v>48</v>
      </c>
      <c r="X70" s="51">
        <f t="shared" si="6"/>
        <v>126.33333333333333</v>
      </c>
      <c r="Y70" s="52">
        <f t="shared" si="2"/>
        <v>0.13182783068783066</v>
      </c>
      <c r="Z70" s="274" t="s">
        <v>28</v>
      </c>
      <c r="AA70" s="283">
        <f t="shared" si="4"/>
        <v>0.2135680423280423</v>
      </c>
      <c r="AB70" s="284">
        <f t="shared" si="5"/>
        <v>396.36170666666669</v>
      </c>
    </row>
    <row r="71" spans="1:28" s="55" customFormat="1" ht="13.9" customHeight="1" x14ac:dyDescent="0.2">
      <c r="A71" s="246"/>
      <c r="B71" s="57"/>
      <c r="C71" s="58"/>
      <c r="D71" s="123"/>
      <c r="E71" s="123"/>
      <c r="F71" s="120"/>
      <c r="G71" s="114"/>
      <c r="H71" s="115">
        <v>551</v>
      </c>
      <c r="I71" s="116" t="s">
        <v>53</v>
      </c>
      <c r="J71" s="86">
        <v>630</v>
      </c>
      <c r="K71" s="117">
        <v>10</v>
      </c>
      <c r="L71" s="117">
        <v>7</v>
      </c>
      <c r="M71" s="117">
        <v>9</v>
      </c>
      <c r="N71" s="118"/>
      <c r="O71" s="117">
        <f>(K71+L71+M71)/3</f>
        <v>8.6666666666666661</v>
      </c>
      <c r="P71" s="90">
        <f t="shared" si="1"/>
        <v>9.0435978835978828E-3</v>
      </c>
      <c r="Q71" s="140"/>
      <c r="R71" s="193" t="s">
        <v>59</v>
      </c>
      <c r="S71" s="86">
        <v>630</v>
      </c>
      <c r="T71" s="117">
        <v>6</v>
      </c>
      <c r="U71" s="117">
        <v>5</v>
      </c>
      <c r="V71" s="117">
        <v>10</v>
      </c>
      <c r="W71" s="118"/>
      <c r="X71" s="117">
        <f>(T71+U71+V71)/3</f>
        <v>7</v>
      </c>
      <c r="Y71" s="90">
        <f t="shared" si="2"/>
        <v>7.3044444444444441E-3</v>
      </c>
      <c r="Z71" s="277"/>
      <c r="AA71" s="285"/>
      <c r="AB71" s="286"/>
    </row>
    <row r="72" spans="1:28" s="55" customFormat="1" ht="13.15" customHeight="1" x14ac:dyDescent="0.2">
      <c r="A72" s="246"/>
      <c r="B72" s="83"/>
      <c r="C72" s="84"/>
      <c r="D72" s="85"/>
      <c r="E72" s="85"/>
      <c r="F72" s="121"/>
      <c r="G72" s="102"/>
      <c r="H72" s="115">
        <v>551</v>
      </c>
      <c r="I72" s="102" t="s">
        <v>54</v>
      </c>
      <c r="J72" s="86">
        <v>630</v>
      </c>
      <c r="K72" s="92">
        <v>0</v>
      </c>
      <c r="L72" s="92">
        <v>0</v>
      </c>
      <c r="M72" s="92">
        <v>0</v>
      </c>
      <c r="N72" s="92" t="s">
        <v>30</v>
      </c>
      <c r="O72" s="89">
        <f t="shared" si="3"/>
        <v>0</v>
      </c>
      <c r="P72" s="90">
        <f t="shared" si="1"/>
        <v>0</v>
      </c>
      <c r="Q72" s="141" t="s">
        <v>30</v>
      </c>
      <c r="R72" s="225" t="s">
        <v>64</v>
      </c>
      <c r="S72" s="86">
        <v>630</v>
      </c>
      <c r="T72" s="92">
        <v>63</v>
      </c>
      <c r="U72" s="92">
        <v>32</v>
      </c>
      <c r="V72" s="92">
        <v>34</v>
      </c>
      <c r="W72" s="92" t="s">
        <v>30</v>
      </c>
      <c r="X72" s="117">
        <f t="shared" ref="X72:X78" si="15">(T72+U72+V72)/3</f>
        <v>43</v>
      </c>
      <c r="Y72" s="90">
        <f t="shared" si="2"/>
        <v>4.4870158730158732E-2</v>
      </c>
      <c r="Z72" s="278" t="s">
        <v>30</v>
      </c>
      <c r="AA72" s="285"/>
      <c r="AB72" s="286"/>
    </row>
    <row r="73" spans="1:28" s="55" customFormat="1" ht="13.15" customHeight="1" x14ac:dyDescent="0.2">
      <c r="A73" s="246"/>
      <c r="B73" s="83"/>
      <c r="C73" s="84"/>
      <c r="D73" s="85"/>
      <c r="E73" s="85"/>
      <c r="F73" s="121"/>
      <c r="G73" s="102"/>
      <c r="H73" s="115">
        <v>551</v>
      </c>
      <c r="I73" s="102" t="s">
        <v>134</v>
      </c>
      <c r="J73" s="86">
        <v>630</v>
      </c>
      <c r="K73" s="92"/>
      <c r="L73" s="92"/>
      <c r="M73" s="92"/>
      <c r="N73" s="92"/>
      <c r="O73" s="89"/>
      <c r="P73" s="90">
        <f t="shared" si="1"/>
        <v>0</v>
      </c>
      <c r="Q73" s="141"/>
      <c r="R73" s="225" t="s">
        <v>135</v>
      </c>
      <c r="S73" s="86">
        <v>630</v>
      </c>
      <c r="T73" s="92"/>
      <c r="U73" s="92"/>
      <c r="V73" s="92"/>
      <c r="W73" s="92"/>
      <c r="X73" s="117"/>
      <c r="Y73" s="90">
        <f t="shared" si="2"/>
        <v>0</v>
      </c>
      <c r="Z73" s="278"/>
      <c r="AA73" s="285"/>
      <c r="AB73" s="286"/>
    </row>
    <row r="74" spans="1:28" s="55" customFormat="1" ht="13.15" customHeight="1" x14ac:dyDescent="0.2">
      <c r="A74" s="246"/>
      <c r="B74" s="83"/>
      <c r="C74" s="84"/>
      <c r="D74" s="85"/>
      <c r="E74" s="85"/>
      <c r="F74" s="121"/>
      <c r="G74" s="102"/>
      <c r="H74" s="115">
        <v>551</v>
      </c>
      <c r="I74" s="102" t="s">
        <v>55</v>
      </c>
      <c r="J74" s="86">
        <v>630</v>
      </c>
      <c r="K74" s="92">
        <v>57</v>
      </c>
      <c r="L74" s="92">
        <v>57</v>
      </c>
      <c r="M74" s="92">
        <v>40</v>
      </c>
      <c r="N74" s="92" t="s">
        <v>30</v>
      </c>
      <c r="O74" s="89">
        <f t="shared" si="3"/>
        <v>51.333333333333336</v>
      </c>
      <c r="P74" s="90">
        <f t="shared" si="1"/>
        <v>5.3565925925925927E-2</v>
      </c>
      <c r="Q74" s="141" t="s">
        <v>30</v>
      </c>
      <c r="R74" s="225" t="s">
        <v>60</v>
      </c>
      <c r="S74" s="86">
        <v>630</v>
      </c>
      <c r="T74" s="92">
        <v>0</v>
      </c>
      <c r="U74" s="92">
        <v>0</v>
      </c>
      <c r="V74" s="92">
        <v>0</v>
      </c>
      <c r="W74" s="92" t="s">
        <v>30</v>
      </c>
      <c r="X74" s="117">
        <f t="shared" si="15"/>
        <v>0</v>
      </c>
      <c r="Y74" s="90">
        <f t="shared" si="2"/>
        <v>0</v>
      </c>
      <c r="Z74" s="278" t="s">
        <v>30</v>
      </c>
      <c r="AA74" s="285"/>
      <c r="AB74" s="286"/>
    </row>
    <row r="75" spans="1:28" s="55" customFormat="1" ht="13.15" customHeight="1" x14ac:dyDescent="0.2">
      <c r="A75" s="246"/>
      <c r="B75" s="83"/>
      <c r="C75" s="84"/>
      <c r="D75" s="85"/>
      <c r="E75" s="85"/>
      <c r="F75" s="121"/>
      <c r="G75" s="102"/>
      <c r="H75" s="115">
        <v>551</v>
      </c>
      <c r="I75" s="102" t="s">
        <v>128</v>
      </c>
      <c r="J75" s="86">
        <v>630</v>
      </c>
      <c r="K75" s="92"/>
      <c r="L75" s="92"/>
      <c r="M75" s="92"/>
      <c r="N75" s="92"/>
      <c r="O75" s="89"/>
      <c r="P75" s="90">
        <f t="shared" ref="P75:P135" si="16">1.73*0.38*O75/J75</f>
        <v>0</v>
      </c>
      <c r="Q75" s="141"/>
      <c r="R75" s="225" t="s">
        <v>136</v>
      </c>
      <c r="S75" s="86">
        <v>630</v>
      </c>
      <c r="T75" s="92"/>
      <c r="U75" s="92"/>
      <c r="V75" s="92"/>
      <c r="W75" s="92"/>
      <c r="X75" s="117"/>
      <c r="Y75" s="90">
        <f t="shared" ref="Y75:Y138" si="17">1.73*0.38*X75/S75</f>
        <v>0</v>
      </c>
      <c r="Z75" s="278"/>
      <c r="AA75" s="285"/>
      <c r="AB75" s="286"/>
    </row>
    <row r="76" spans="1:28" s="55" customFormat="1" ht="13.15" customHeight="1" x14ac:dyDescent="0.2">
      <c r="A76" s="246"/>
      <c r="B76" s="83"/>
      <c r="C76" s="84"/>
      <c r="D76" s="85"/>
      <c r="E76" s="85"/>
      <c r="F76" s="121"/>
      <c r="G76" s="102"/>
      <c r="H76" s="115">
        <v>551</v>
      </c>
      <c r="I76" s="102" t="s">
        <v>56</v>
      </c>
      <c r="J76" s="86">
        <v>630</v>
      </c>
      <c r="K76" s="92">
        <v>17</v>
      </c>
      <c r="L76" s="92">
        <v>30</v>
      </c>
      <c r="M76" s="92">
        <v>8</v>
      </c>
      <c r="N76" s="92" t="s">
        <v>30</v>
      </c>
      <c r="O76" s="89">
        <f t="shared" si="3"/>
        <v>18.333333333333332</v>
      </c>
      <c r="P76" s="90">
        <f t="shared" si="16"/>
        <v>1.9130687830687828E-2</v>
      </c>
      <c r="Q76" s="141" t="s">
        <v>30</v>
      </c>
      <c r="R76" s="225" t="s">
        <v>61</v>
      </c>
      <c r="S76" s="86">
        <v>630</v>
      </c>
      <c r="T76" s="92">
        <v>30</v>
      </c>
      <c r="U76" s="92">
        <v>22</v>
      </c>
      <c r="V76" s="92">
        <v>20</v>
      </c>
      <c r="W76" s="92" t="s">
        <v>30</v>
      </c>
      <c r="X76" s="117">
        <f t="shared" si="15"/>
        <v>24</v>
      </c>
      <c r="Y76" s="90">
        <f t="shared" si="17"/>
        <v>2.5043809523809524E-2</v>
      </c>
      <c r="Z76" s="278" t="s">
        <v>30</v>
      </c>
      <c r="AA76" s="285"/>
      <c r="AB76" s="286"/>
    </row>
    <row r="77" spans="1:28" s="55" customFormat="1" ht="13.15" customHeight="1" x14ac:dyDescent="0.2">
      <c r="A77" s="246"/>
      <c r="B77" s="83"/>
      <c r="C77" s="84"/>
      <c r="D77" s="85"/>
      <c r="E77" s="85"/>
      <c r="F77" s="121"/>
      <c r="G77" s="102"/>
      <c r="H77" s="115">
        <v>551</v>
      </c>
      <c r="I77" s="102" t="s">
        <v>57</v>
      </c>
      <c r="J77" s="86">
        <v>630</v>
      </c>
      <c r="K77" s="92">
        <v>0</v>
      </c>
      <c r="L77" s="92">
        <v>0</v>
      </c>
      <c r="M77" s="92">
        <v>0</v>
      </c>
      <c r="N77" s="92" t="s">
        <v>30</v>
      </c>
      <c r="O77" s="89">
        <f t="shared" si="3"/>
        <v>0</v>
      </c>
      <c r="P77" s="90">
        <f t="shared" si="16"/>
        <v>0</v>
      </c>
      <c r="Q77" s="141" t="s">
        <v>30</v>
      </c>
      <c r="R77" s="225" t="s">
        <v>62</v>
      </c>
      <c r="S77" s="86">
        <v>630</v>
      </c>
      <c r="T77" s="92">
        <v>35</v>
      </c>
      <c r="U77" s="92">
        <v>32</v>
      </c>
      <c r="V77" s="92">
        <v>35</v>
      </c>
      <c r="W77" s="92" t="s">
        <v>30</v>
      </c>
      <c r="X77" s="117">
        <f t="shared" si="15"/>
        <v>34</v>
      </c>
      <c r="Y77" s="90">
        <f t="shared" si="17"/>
        <v>3.5478730158730154E-2</v>
      </c>
      <c r="Z77" s="278" t="s">
        <v>30</v>
      </c>
      <c r="AA77" s="285"/>
      <c r="AB77" s="286"/>
    </row>
    <row r="78" spans="1:28" s="55" customFormat="1" ht="13.15" customHeight="1" thickBot="1" x14ac:dyDescent="0.25">
      <c r="A78" s="247"/>
      <c r="B78" s="68"/>
      <c r="C78" s="69"/>
      <c r="D78" s="95"/>
      <c r="E78" s="71"/>
      <c r="F78" s="124"/>
      <c r="G78" s="109"/>
      <c r="H78" s="73">
        <v>551</v>
      </c>
      <c r="I78" s="109" t="s">
        <v>58</v>
      </c>
      <c r="J78" s="101">
        <v>630</v>
      </c>
      <c r="K78" s="76">
        <v>0</v>
      </c>
      <c r="L78" s="76">
        <v>0</v>
      </c>
      <c r="M78" s="76">
        <v>0</v>
      </c>
      <c r="N78" s="76" t="s">
        <v>30</v>
      </c>
      <c r="O78" s="75">
        <f t="shared" si="3"/>
        <v>0</v>
      </c>
      <c r="P78" s="77">
        <f t="shared" si="16"/>
        <v>0</v>
      </c>
      <c r="Q78" s="142" t="s">
        <v>30</v>
      </c>
      <c r="R78" s="226" t="s">
        <v>63</v>
      </c>
      <c r="S78" s="101">
        <v>630</v>
      </c>
      <c r="T78" s="76">
        <v>25</v>
      </c>
      <c r="U78" s="76">
        <v>16</v>
      </c>
      <c r="V78" s="76">
        <v>14</v>
      </c>
      <c r="W78" s="76" t="s">
        <v>30</v>
      </c>
      <c r="X78" s="75">
        <f t="shared" si="15"/>
        <v>18.333333333333332</v>
      </c>
      <c r="Y78" s="77">
        <f t="shared" si="17"/>
        <v>1.9130687830687828E-2</v>
      </c>
      <c r="Z78" s="279" t="s">
        <v>30</v>
      </c>
      <c r="AA78" s="287"/>
      <c r="AB78" s="288"/>
    </row>
    <row r="79" spans="1:28" s="55" customFormat="1" ht="13.15" customHeight="1" x14ac:dyDescent="0.2">
      <c r="A79" s="248"/>
      <c r="B79" s="57">
        <v>0.53125</v>
      </c>
      <c r="C79" s="41"/>
      <c r="D79" s="85"/>
      <c r="E79" s="85"/>
      <c r="F79" s="44" t="s">
        <v>25</v>
      </c>
      <c r="G79" s="45" t="s">
        <v>26</v>
      </c>
      <c r="H79" s="46">
        <v>552</v>
      </c>
      <c r="I79" s="47" t="s">
        <v>32</v>
      </c>
      <c r="J79" s="48">
        <v>1000</v>
      </c>
      <c r="K79" s="50">
        <f>SUM(K80:K91)</f>
        <v>270</v>
      </c>
      <c r="L79" s="50">
        <f>SUM(L80:L91)</f>
        <v>306</v>
      </c>
      <c r="M79" s="50">
        <f>SUM(M80:M91)</f>
        <v>243</v>
      </c>
      <c r="N79" s="50" t="s">
        <v>49</v>
      </c>
      <c r="O79" s="51">
        <f t="shared" si="3"/>
        <v>273</v>
      </c>
      <c r="P79" s="52">
        <f t="shared" si="16"/>
        <v>0.1794702</v>
      </c>
      <c r="Q79" s="139" t="s">
        <v>28</v>
      </c>
      <c r="R79" s="223" t="s">
        <v>33</v>
      </c>
      <c r="S79" s="99">
        <v>1000</v>
      </c>
      <c r="T79" s="118">
        <f>SUM(T80:T91)</f>
        <v>112</v>
      </c>
      <c r="U79" s="118">
        <f>SUM(U80:U91)</f>
        <v>98</v>
      </c>
      <c r="V79" s="118">
        <f>SUM(V80:V91)</f>
        <v>111</v>
      </c>
      <c r="W79" s="118" t="s">
        <v>50</v>
      </c>
      <c r="X79" s="117">
        <f>(T79+U79+V79)/3</f>
        <v>107</v>
      </c>
      <c r="Y79" s="119">
        <f t="shared" si="17"/>
        <v>7.0341799999999996E-2</v>
      </c>
      <c r="Z79" s="213" t="s">
        <v>28</v>
      </c>
      <c r="AA79" s="283">
        <f t="shared" ref="AA75:AA138" si="18">P79+Y79</f>
        <v>0.24981199999999998</v>
      </c>
      <c r="AB79" s="284">
        <f t="shared" ref="AB75:AB138" si="19">(S79 - (AA79*S79))*0.8</f>
        <v>600.15039999999999</v>
      </c>
    </row>
    <row r="80" spans="1:28" s="55" customFormat="1" ht="13.15" customHeight="1" x14ac:dyDescent="0.2">
      <c r="A80" s="249"/>
      <c r="B80" s="57"/>
      <c r="C80" s="58"/>
      <c r="D80" s="85"/>
      <c r="E80" s="85"/>
      <c r="F80" s="120"/>
      <c r="G80" s="114"/>
      <c r="H80" s="115">
        <v>552</v>
      </c>
      <c r="I80" s="116" t="s">
        <v>137</v>
      </c>
      <c r="J80" s="99">
        <v>1000</v>
      </c>
      <c r="K80" s="118"/>
      <c r="L80" s="118"/>
      <c r="M80" s="118"/>
      <c r="N80" s="118"/>
      <c r="O80" s="117"/>
      <c r="P80" s="90">
        <f t="shared" si="16"/>
        <v>0</v>
      </c>
      <c r="Q80" s="140"/>
      <c r="R80" s="223" t="s">
        <v>136</v>
      </c>
      <c r="S80" s="99">
        <v>1000</v>
      </c>
      <c r="T80" s="118"/>
      <c r="U80" s="118"/>
      <c r="V80" s="118"/>
      <c r="W80" s="118"/>
      <c r="X80" s="117"/>
      <c r="Y80" s="90">
        <f t="shared" si="17"/>
        <v>0</v>
      </c>
      <c r="Z80" s="213"/>
      <c r="AA80" s="285"/>
      <c r="AB80" s="286"/>
    </row>
    <row r="81" spans="1:28" s="55" customFormat="1" ht="13.15" customHeight="1" x14ac:dyDescent="0.2">
      <c r="A81" s="249"/>
      <c r="B81" s="83"/>
      <c r="C81" s="84"/>
      <c r="D81" s="85"/>
      <c r="E81" s="85"/>
      <c r="F81" s="120"/>
      <c r="G81" s="116"/>
      <c r="H81" s="115">
        <v>552</v>
      </c>
      <c r="I81" s="116" t="s">
        <v>66</v>
      </c>
      <c r="J81" s="86">
        <v>1000</v>
      </c>
      <c r="K81" s="118">
        <v>43</v>
      </c>
      <c r="L81" s="118">
        <v>54</v>
      </c>
      <c r="M81" s="118">
        <v>37</v>
      </c>
      <c r="N81" s="118"/>
      <c r="O81" s="117">
        <f t="shared" si="3"/>
        <v>44.666666666666664</v>
      </c>
      <c r="P81" s="90">
        <f t="shared" si="16"/>
        <v>2.9363866666666662E-2</v>
      </c>
      <c r="Q81" s="140"/>
      <c r="R81" s="227" t="s">
        <v>140</v>
      </c>
      <c r="S81" s="99">
        <v>1000</v>
      </c>
      <c r="T81" s="118"/>
      <c r="U81" s="118"/>
      <c r="V81" s="118"/>
      <c r="W81" s="118"/>
      <c r="X81" s="117"/>
      <c r="Y81" s="90">
        <f t="shared" si="17"/>
        <v>0</v>
      </c>
      <c r="Z81" s="213"/>
      <c r="AA81" s="285"/>
      <c r="AB81" s="286"/>
    </row>
    <row r="82" spans="1:28" s="55" customFormat="1" ht="13.15" customHeight="1" x14ac:dyDescent="0.2">
      <c r="A82" s="249"/>
      <c r="B82" s="83"/>
      <c r="C82" s="84"/>
      <c r="D82" s="85"/>
      <c r="E82" s="85"/>
      <c r="F82" s="120"/>
      <c r="G82" s="116"/>
      <c r="H82" s="115">
        <v>552</v>
      </c>
      <c r="I82" s="102" t="s">
        <v>134</v>
      </c>
      <c r="J82" s="86">
        <v>1000</v>
      </c>
      <c r="K82" s="118"/>
      <c r="L82" s="118"/>
      <c r="M82" s="118"/>
      <c r="N82" s="118"/>
      <c r="O82" s="117"/>
      <c r="P82" s="90">
        <f t="shared" si="16"/>
        <v>0</v>
      </c>
      <c r="Q82" s="140"/>
      <c r="R82" s="227" t="s">
        <v>73</v>
      </c>
      <c r="S82" s="99">
        <v>1000</v>
      </c>
      <c r="T82" s="118">
        <v>29</v>
      </c>
      <c r="U82" s="118">
        <v>40</v>
      </c>
      <c r="V82" s="118">
        <v>49</v>
      </c>
      <c r="W82" s="118"/>
      <c r="X82" s="117">
        <f>(T82+U82+V82)/3</f>
        <v>39.333333333333336</v>
      </c>
      <c r="Y82" s="90">
        <f t="shared" si="17"/>
        <v>2.5857733333333334E-2</v>
      </c>
      <c r="Z82" s="213"/>
      <c r="AA82" s="285"/>
      <c r="AB82" s="286"/>
    </row>
    <row r="83" spans="1:28" s="55" customFormat="1" ht="13.15" customHeight="1" x14ac:dyDescent="0.2">
      <c r="A83" s="249"/>
      <c r="B83" s="83"/>
      <c r="C83" s="84"/>
      <c r="D83" s="85"/>
      <c r="E83" s="85"/>
      <c r="F83" s="120"/>
      <c r="G83" s="116"/>
      <c r="H83" s="115">
        <v>552</v>
      </c>
      <c r="I83" s="102" t="s">
        <v>138</v>
      </c>
      <c r="J83" s="86">
        <v>1000</v>
      </c>
      <c r="K83" s="118"/>
      <c r="L83" s="118"/>
      <c r="M83" s="118"/>
      <c r="N83" s="118"/>
      <c r="O83" s="117"/>
      <c r="P83" s="90">
        <f t="shared" si="16"/>
        <v>0</v>
      </c>
      <c r="Q83" s="140"/>
      <c r="R83" s="227" t="s">
        <v>74</v>
      </c>
      <c r="S83" s="86">
        <v>1000</v>
      </c>
      <c r="T83" s="92">
        <v>0</v>
      </c>
      <c r="U83" s="92">
        <v>0</v>
      </c>
      <c r="V83" s="92">
        <v>0</v>
      </c>
      <c r="W83" s="92"/>
      <c r="X83" s="89">
        <f t="shared" ref="X83" si="20">(T83+U83+V83)/3</f>
        <v>0</v>
      </c>
      <c r="Y83" s="90">
        <f t="shared" si="17"/>
        <v>0</v>
      </c>
      <c r="Z83" s="213"/>
      <c r="AA83" s="285"/>
      <c r="AB83" s="286"/>
    </row>
    <row r="84" spans="1:28" s="55" customFormat="1" ht="13.15" customHeight="1" x14ac:dyDescent="0.2">
      <c r="A84" s="249"/>
      <c r="B84" s="83"/>
      <c r="C84" s="84"/>
      <c r="D84" s="85"/>
      <c r="E84" s="85"/>
      <c r="F84" s="120"/>
      <c r="G84" s="116"/>
      <c r="H84" s="115">
        <v>552</v>
      </c>
      <c r="I84" s="102" t="s">
        <v>128</v>
      </c>
      <c r="J84" s="86">
        <v>1000</v>
      </c>
      <c r="K84" s="118"/>
      <c r="L84" s="118"/>
      <c r="M84" s="118"/>
      <c r="N84" s="118"/>
      <c r="O84" s="117"/>
      <c r="P84" s="90">
        <f t="shared" si="16"/>
        <v>0</v>
      </c>
      <c r="Q84" s="140"/>
      <c r="R84" s="227" t="s">
        <v>141</v>
      </c>
      <c r="S84" s="86">
        <v>1000</v>
      </c>
      <c r="T84" s="118"/>
      <c r="U84" s="118"/>
      <c r="V84" s="118"/>
      <c r="W84" s="118"/>
      <c r="X84" s="117"/>
      <c r="Y84" s="90">
        <f t="shared" si="17"/>
        <v>0</v>
      </c>
      <c r="Z84" s="213"/>
      <c r="AA84" s="285"/>
      <c r="AB84" s="286"/>
    </row>
    <row r="85" spans="1:28" s="55" customFormat="1" ht="13.15" customHeight="1" x14ac:dyDescent="0.2">
      <c r="A85" s="249"/>
      <c r="B85" s="83"/>
      <c r="C85" s="84"/>
      <c r="D85" s="85"/>
      <c r="E85" s="85"/>
      <c r="F85" s="121"/>
      <c r="G85" s="102"/>
      <c r="H85" s="115">
        <v>552</v>
      </c>
      <c r="I85" s="102" t="s">
        <v>67</v>
      </c>
      <c r="J85" s="86">
        <v>1000</v>
      </c>
      <c r="K85" s="92">
        <v>0</v>
      </c>
      <c r="L85" s="92">
        <v>0</v>
      </c>
      <c r="M85" s="92">
        <v>0</v>
      </c>
      <c r="N85" s="92"/>
      <c r="O85" s="89">
        <f t="shared" si="3"/>
        <v>0</v>
      </c>
      <c r="P85" s="90">
        <f t="shared" si="16"/>
        <v>0</v>
      </c>
      <c r="Q85" s="141" t="s">
        <v>30</v>
      </c>
      <c r="R85" s="224" t="s">
        <v>142</v>
      </c>
      <c r="S85" s="86">
        <v>1000</v>
      </c>
      <c r="T85" s="92"/>
      <c r="U85" s="92"/>
      <c r="V85" s="92"/>
      <c r="W85" s="92"/>
      <c r="X85" s="117"/>
      <c r="Y85" s="90">
        <f t="shared" si="17"/>
        <v>0</v>
      </c>
      <c r="Z85" s="280" t="s">
        <v>30</v>
      </c>
      <c r="AA85" s="285"/>
      <c r="AB85" s="286"/>
    </row>
    <row r="86" spans="1:28" s="55" customFormat="1" ht="13.15" customHeight="1" x14ac:dyDescent="0.2">
      <c r="A86" s="249"/>
      <c r="B86" s="83"/>
      <c r="C86" s="84"/>
      <c r="D86" s="85"/>
      <c r="E86" s="85"/>
      <c r="F86" s="121"/>
      <c r="G86" s="102"/>
      <c r="H86" s="115">
        <v>552</v>
      </c>
      <c r="I86" s="102" t="s">
        <v>68</v>
      </c>
      <c r="J86" s="86">
        <v>1000</v>
      </c>
      <c r="K86" s="92">
        <v>158</v>
      </c>
      <c r="L86" s="92">
        <v>143</v>
      </c>
      <c r="M86" s="92">
        <v>137</v>
      </c>
      <c r="N86" s="92"/>
      <c r="O86" s="89">
        <f t="shared" si="3"/>
        <v>146</v>
      </c>
      <c r="P86" s="90">
        <f t="shared" si="16"/>
        <v>9.5980400000000007E-2</v>
      </c>
      <c r="Q86" s="141" t="s">
        <v>30</v>
      </c>
      <c r="R86" s="224" t="s">
        <v>77</v>
      </c>
      <c r="S86" s="86">
        <v>1000</v>
      </c>
      <c r="T86" s="92">
        <v>0</v>
      </c>
      <c r="U86" s="92">
        <v>0</v>
      </c>
      <c r="V86" s="92">
        <v>0</v>
      </c>
      <c r="W86" s="92"/>
      <c r="X86" s="117">
        <f t="shared" ref="X86" si="21">(T86+U86+V86)/3</f>
        <v>0</v>
      </c>
      <c r="Y86" s="90">
        <f t="shared" si="17"/>
        <v>0</v>
      </c>
      <c r="Z86" s="280" t="s">
        <v>30</v>
      </c>
      <c r="AA86" s="285"/>
      <c r="AB86" s="286"/>
    </row>
    <row r="87" spans="1:28" s="55" customFormat="1" ht="13.15" customHeight="1" x14ac:dyDescent="0.2">
      <c r="A87" s="249"/>
      <c r="B87" s="83"/>
      <c r="C87" s="84"/>
      <c r="D87" s="85"/>
      <c r="E87" s="85"/>
      <c r="F87" s="121"/>
      <c r="G87" s="102"/>
      <c r="H87" s="115">
        <v>552</v>
      </c>
      <c r="I87" s="102" t="s">
        <v>139</v>
      </c>
      <c r="J87" s="86">
        <v>1000</v>
      </c>
      <c r="K87" s="92"/>
      <c r="L87" s="92"/>
      <c r="M87" s="92"/>
      <c r="N87" s="92"/>
      <c r="O87" s="89"/>
      <c r="P87" s="90">
        <f t="shared" si="16"/>
        <v>0</v>
      </c>
      <c r="Q87" s="141"/>
      <c r="R87" s="224" t="s">
        <v>78</v>
      </c>
      <c r="S87" s="86">
        <v>1000</v>
      </c>
      <c r="T87" s="92">
        <v>0</v>
      </c>
      <c r="U87" s="92">
        <v>0</v>
      </c>
      <c r="V87" s="92">
        <v>0</v>
      </c>
      <c r="W87" s="92"/>
      <c r="X87" s="117">
        <f>(T87+U87+V87)/3</f>
        <v>0</v>
      </c>
      <c r="Y87" s="90">
        <f t="shared" si="17"/>
        <v>0</v>
      </c>
      <c r="Z87" s="280"/>
      <c r="AA87" s="285"/>
      <c r="AB87" s="286"/>
    </row>
    <row r="88" spans="1:28" s="55" customFormat="1" ht="13.15" customHeight="1" x14ac:dyDescent="0.2">
      <c r="A88" s="249"/>
      <c r="B88" s="83"/>
      <c r="C88" s="84"/>
      <c r="D88" s="85"/>
      <c r="E88" s="85"/>
      <c r="F88" s="121"/>
      <c r="G88" s="102"/>
      <c r="H88" s="115">
        <v>552</v>
      </c>
      <c r="I88" s="102" t="s">
        <v>130</v>
      </c>
      <c r="J88" s="86">
        <v>1000</v>
      </c>
      <c r="K88" s="92"/>
      <c r="L88" s="92"/>
      <c r="M88" s="92"/>
      <c r="N88" s="92"/>
      <c r="O88" s="89"/>
      <c r="P88" s="90">
        <f t="shared" si="16"/>
        <v>0</v>
      </c>
      <c r="Q88" s="141"/>
      <c r="R88" s="224" t="s">
        <v>132</v>
      </c>
      <c r="S88" s="86">
        <v>1000</v>
      </c>
      <c r="T88" s="92"/>
      <c r="U88" s="92"/>
      <c r="V88" s="92"/>
      <c r="W88" s="92"/>
      <c r="X88" s="117"/>
      <c r="Y88" s="90">
        <f t="shared" si="17"/>
        <v>0</v>
      </c>
      <c r="Z88" s="280"/>
      <c r="AA88" s="285"/>
      <c r="AB88" s="286"/>
    </row>
    <row r="89" spans="1:28" s="55" customFormat="1" ht="13.15" customHeight="1" x14ac:dyDescent="0.2">
      <c r="A89" s="249"/>
      <c r="B89" s="83"/>
      <c r="C89" s="84"/>
      <c r="D89" s="85"/>
      <c r="E89" s="85"/>
      <c r="F89" s="121"/>
      <c r="G89" s="102"/>
      <c r="H89" s="115">
        <v>552</v>
      </c>
      <c r="I89" s="102" t="s">
        <v>69</v>
      </c>
      <c r="J89" s="86">
        <v>1000</v>
      </c>
      <c r="K89" s="92">
        <v>36</v>
      </c>
      <c r="L89" s="92">
        <v>64</v>
      </c>
      <c r="M89" s="92">
        <v>32</v>
      </c>
      <c r="N89" s="92"/>
      <c r="O89" s="89">
        <f t="shared" si="3"/>
        <v>44</v>
      </c>
      <c r="P89" s="90">
        <f t="shared" si="16"/>
        <v>2.8925599999999999E-2</v>
      </c>
      <c r="Q89" s="141" t="s">
        <v>30</v>
      </c>
      <c r="R89" s="224" t="s">
        <v>76</v>
      </c>
      <c r="S89" s="86">
        <v>1000</v>
      </c>
      <c r="T89" s="92">
        <v>83</v>
      </c>
      <c r="U89" s="92">
        <v>58</v>
      </c>
      <c r="V89" s="92">
        <v>62</v>
      </c>
      <c r="W89" s="92"/>
      <c r="X89" s="117">
        <f t="shared" ref="X89" si="22">(T89+U89+V89)/3</f>
        <v>67.666666666666671</v>
      </c>
      <c r="Y89" s="90">
        <f t="shared" si="17"/>
        <v>4.4484066666666669E-2</v>
      </c>
      <c r="Z89" s="280" t="s">
        <v>30</v>
      </c>
      <c r="AA89" s="285"/>
      <c r="AB89" s="286"/>
    </row>
    <row r="90" spans="1:28" s="55" customFormat="1" ht="13.15" customHeight="1" x14ac:dyDescent="0.2">
      <c r="A90" s="249"/>
      <c r="B90" s="83"/>
      <c r="C90" s="84"/>
      <c r="D90" s="85"/>
      <c r="E90" s="85"/>
      <c r="F90" s="121"/>
      <c r="G90" s="102"/>
      <c r="H90" s="115">
        <v>552</v>
      </c>
      <c r="I90" s="102" t="s">
        <v>70</v>
      </c>
      <c r="J90" s="86">
        <v>1000</v>
      </c>
      <c r="K90" s="92">
        <v>0</v>
      </c>
      <c r="L90" s="92">
        <v>0</v>
      </c>
      <c r="M90" s="92">
        <v>0</v>
      </c>
      <c r="N90" s="92"/>
      <c r="O90" s="89">
        <f t="shared" si="3"/>
        <v>0</v>
      </c>
      <c r="P90" s="90">
        <f t="shared" si="16"/>
        <v>0</v>
      </c>
      <c r="Q90" s="141" t="s">
        <v>30</v>
      </c>
      <c r="R90" s="224" t="s">
        <v>133</v>
      </c>
      <c r="S90" s="86">
        <v>1000</v>
      </c>
      <c r="T90" s="152"/>
      <c r="U90" s="152"/>
      <c r="V90" s="152"/>
      <c r="W90" s="152"/>
      <c r="X90" s="152"/>
      <c r="Y90" s="90">
        <f t="shared" si="17"/>
        <v>0</v>
      </c>
      <c r="Z90" s="280" t="s">
        <v>30</v>
      </c>
      <c r="AA90" s="285"/>
      <c r="AB90" s="286"/>
    </row>
    <row r="91" spans="1:28" s="55" customFormat="1" ht="13.15" customHeight="1" thickBot="1" x14ac:dyDescent="0.25">
      <c r="A91" s="250"/>
      <c r="B91" s="68"/>
      <c r="C91" s="69"/>
      <c r="D91" s="95"/>
      <c r="E91" s="71"/>
      <c r="F91" s="124"/>
      <c r="G91" s="109"/>
      <c r="H91" s="73">
        <v>552</v>
      </c>
      <c r="I91" s="109" t="s">
        <v>71</v>
      </c>
      <c r="J91" s="72">
        <v>1000</v>
      </c>
      <c r="K91" s="76">
        <v>33</v>
      </c>
      <c r="L91" s="76">
        <v>45</v>
      </c>
      <c r="M91" s="76">
        <v>37</v>
      </c>
      <c r="N91" s="76"/>
      <c r="O91" s="75">
        <f t="shared" si="3"/>
        <v>38.333333333333336</v>
      </c>
      <c r="P91" s="77">
        <f t="shared" si="16"/>
        <v>2.5200333333333332E-2</v>
      </c>
      <c r="Q91" s="142" t="s">
        <v>30</v>
      </c>
      <c r="R91" s="228" t="s">
        <v>75</v>
      </c>
      <c r="S91" s="103">
        <v>1000</v>
      </c>
      <c r="T91" s="105">
        <v>0</v>
      </c>
      <c r="U91" s="105">
        <v>0</v>
      </c>
      <c r="V91" s="105">
        <v>0</v>
      </c>
      <c r="W91" s="105"/>
      <c r="X91" s="111">
        <f t="shared" ref="X91" si="23">(T91+U91+V91)/3</f>
        <v>0</v>
      </c>
      <c r="Y91" s="106">
        <f t="shared" si="17"/>
        <v>0</v>
      </c>
      <c r="Z91" s="281" t="s">
        <v>30</v>
      </c>
      <c r="AA91" s="287"/>
      <c r="AB91" s="288"/>
    </row>
    <row r="92" spans="1:28" s="55" customFormat="1" ht="13.15" customHeight="1" x14ac:dyDescent="0.2">
      <c r="A92" s="248"/>
      <c r="B92" s="132">
        <v>0.54513888888888895</v>
      </c>
      <c r="C92" s="41"/>
      <c r="D92" s="85"/>
      <c r="E92" s="85"/>
      <c r="F92" s="44" t="s">
        <v>25</v>
      </c>
      <c r="G92" s="45" t="s">
        <v>26</v>
      </c>
      <c r="H92" s="46">
        <v>553</v>
      </c>
      <c r="I92" s="47" t="s">
        <v>32</v>
      </c>
      <c r="J92" s="48">
        <v>1000</v>
      </c>
      <c r="K92" s="50">
        <f>SUM(K93:K104)</f>
        <v>105</v>
      </c>
      <c r="L92" s="50">
        <f>SUM(L93:L104)</f>
        <v>80</v>
      </c>
      <c r="M92" s="50">
        <f>SUM(M93:M104)</f>
        <v>96</v>
      </c>
      <c r="N92" s="50" t="s">
        <v>51</v>
      </c>
      <c r="O92" s="51">
        <f t="shared" si="3"/>
        <v>93.666666666666671</v>
      </c>
      <c r="P92" s="52">
        <f t="shared" si="16"/>
        <v>6.157646666666667E-2</v>
      </c>
      <c r="Q92" s="139" t="s">
        <v>28</v>
      </c>
      <c r="R92" s="190" t="s">
        <v>33</v>
      </c>
      <c r="S92" s="48">
        <v>1000</v>
      </c>
      <c r="T92" s="50">
        <f>SUM(T93:T104)</f>
        <v>194</v>
      </c>
      <c r="U92" s="50">
        <f>SUM(U93:U104)</f>
        <v>201</v>
      </c>
      <c r="V92" s="50">
        <f>SUM(V93:V104)</f>
        <v>209</v>
      </c>
      <c r="W92" s="50" t="s">
        <v>36</v>
      </c>
      <c r="X92" s="51">
        <f>(T92+U92+V92)/3</f>
        <v>201.33333333333334</v>
      </c>
      <c r="Y92" s="52">
        <f t="shared" si="17"/>
        <v>0.13235653333333336</v>
      </c>
      <c r="Z92" s="183" t="s">
        <v>28</v>
      </c>
      <c r="AA92" s="283">
        <f t="shared" si="18"/>
        <v>0.19393300000000002</v>
      </c>
      <c r="AB92" s="284">
        <f t="shared" si="19"/>
        <v>644.85360000000003</v>
      </c>
    </row>
    <row r="93" spans="1:28" s="55" customFormat="1" ht="13.15" customHeight="1" x14ac:dyDescent="0.2">
      <c r="A93" s="249"/>
      <c r="B93" s="132"/>
      <c r="C93" s="58"/>
      <c r="D93" s="85"/>
      <c r="E93" s="85"/>
      <c r="F93" s="120"/>
      <c r="G93" s="114"/>
      <c r="H93" s="115">
        <v>553</v>
      </c>
      <c r="I93" s="116" t="s">
        <v>79</v>
      </c>
      <c r="J93" s="99">
        <v>1000</v>
      </c>
      <c r="K93" s="118">
        <v>0</v>
      </c>
      <c r="L93" s="118">
        <v>0</v>
      </c>
      <c r="M93" s="118">
        <v>0</v>
      </c>
      <c r="N93" s="118"/>
      <c r="O93" s="117"/>
      <c r="P93" s="90">
        <f t="shared" si="16"/>
        <v>0</v>
      </c>
      <c r="Q93" s="140"/>
      <c r="R93" s="193" t="s">
        <v>86</v>
      </c>
      <c r="S93" s="86">
        <v>1000</v>
      </c>
      <c r="T93" s="92">
        <v>55</v>
      </c>
      <c r="U93" s="92">
        <v>67</v>
      </c>
      <c r="V93" s="92">
        <v>40</v>
      </c>
      <c r="W93" s="92"/>
      <c r="X93" s="89">
        <f>(T93+U93+V93)/3</f>
        <v>54</v>
      </c>
      <c r="Y93" s="90">
        <f t="shared" si="17"/>
        <v>3.5499599999999999E-2</v>
      </c>
      <c r="Z93" s="213"/>
      <c r="AA93" s="285"/>
      <c r="AB93" s="286"/>
    </row>
    <row r="94" spans="1:28" s="55" customFormat="1" ht="13.15" customHeight="1" x14ac:dyDescent="0.2">
      <c r="A94" s="249"/>
      <c r="B94" s="83"/>
      <c r="C94" s="84"/>
      <c r="D94" s="85"/>
      <c r="E94" s="85"/>
      <c r="F94" s="121"/>
      <c r="G94" s="102"/>
      <c r="H94" s="115">
        <v>553</v>
      </c>
      <c r="I94" s="102" t="s">
        <v>65</v>
      </c>
      <c r="J94" s="86">
        <v>1000</v>
      </c>
      <c r="K94" s="92">
        <v>15</v>
      </c>
      <c r="L94" s="92">
        <v>20</v>
      </c>
      <c r="M94" s="92">
        <v>15</v>
      </c>
      <c r="N94" s="92"/>
      <c r="O94" s="89">
        <f t="shared" si="3"/>
        <v>16.666666666666668</v>
      </c>
      <c r="P94" s="90">
        <f t="shared" si="16"/>
        <v>1.0956666666666667E-2</v>
      </c>
      <c r="Q94" s="140"/>
      <c r="R94" s="225" t="s">
        <v>87</v>
      </c>
      <c r="S94" s="86">
        <v>1000</v>
      </c>
      <c r="T94" s="92">
        <v>14</v>
      </c>
      <c r="U94" s="92">
        <v>6</v>
      </c>
      <c r="V94" s="92">
        <v>10</v>
      </c>
      <c r="W94" s="92"/>
      <c r="X94" s="89">
        <f t="shared" ref="X94" si="24">(T94+U94+V94)/3</f>
        <v>10</v>
      </c>
      <c r="Y94" s="90">
        <f t="shared" si="17"/>
        <v>6.574E-3</v>
      </c>
      <c r="Z94" s="213"/>
      <c r="AA94" s="285"/>
      <c r="AB94" s="286"/>
    </row>
    <row r="95" spans="1:28" s="55" customFormat="1" ht="13.15" customHeight="1" x14ac:dyDescent="0.2">
      <c r="A95" s="249"/>
      <c r="B95" s="83"/>
      <c r="C95" s="84"/>
      <c r="D95" s="85"/>
      <c r="E95" s="85"/>
      <c r="F95" s="121"/>
      <c r="G95" s="102"/>
      <c r="H95" s="115">
        <v>553</v>
      </c>
      <c r="I95" s="102" t="s">
        <v>134</v>
      </c>
      <c r="J95" s="86">
        <v>1000</v>
      </c>
      <c r="K95" s="92"/>
      <c r="L95" s="92"/>
      <c r="M95" s="92"/>
      <c r="N95" s="92"/>
      <c r="O95" s="89"/>
      <c r="P95" s="90">
        <f t="shared" si="16"/>
        <v>0</v>
      </c>
      <c r="Q95" s="140"/>
      <c r="R95" s="225" t="s">
        <v>131</v>
      </c>
      <c r="S95" s="86">
        <v>1000</v>
      </c>
      <c r="T95" s="92"/>
      <c r="U95" s="92"/>
      <c r="V95" s="92"/>
      <c r="W95" s="92"/>
      <c r="X95" s="89"/>
      <c r="Y95" s="90">
        <f t="shared" si="17"/>
        <v>0</v>
      </c>
      <c r="Z95" s="213"/>
      <c r="AA95" s="285"/>
      <c r="AB95" s="286"/>
    </row>
    <row r="96" spans="1:28" s="55" customFormat="1" ht="13.15" customHeight="1" x14ac:dyDescent="0.2">
      <c r="A96" s="249"/>
      <c r="B96" s="83"/>
      <c r="C96" s="84"/>
      <c r="D96" s="85"/>
      <c r="E96" s="85"/>
      <c r="F96" s="121"/>
      <c r="G96" s="102"/>
      <c r="H96" s="115">
        <v>553</v>
      </c>
      <c r="I96" s="102" t="s">
        <v>80</v>
      </c>
      <c r="J96" s="86">
        <v>1000</v>
      </c>
      <c r="K96" s="92">
        <v>25</v>
      </c>
      <c r="L96" s="92">
        <v>30</v>
      </c>
      <c r="M96" s="92">
        <v>33</v>
      </c>
      <c r="N96" s="92"/>
      <c r="O96" s="89">
        <f t="shared" ref="O96" si="25">(K96+L96+M96)/3</f>
        <v>29.333333333333332</v>
      </c>
      <c r="P96" s="90">
        <f t="shared" si="16"/>
        <v>1.9283733333333331E-2</v>
      </c>
      <c r="Q96" s="140"/>
      <c r="R96" s="225" t="s">
        <v>144</v>
      </c>
      <c r="S96" s="86">
        <v>1000</v>
      </c>
      <c r="T96" s="92"/>
      <c r="U96" s="92"/>
      <c r="V96" s="92"/>
      <c r="W96" s="92"/>
      <c r="X96" s="89"/>
      <c r="Y96" s="90">
        <f t="shared" si="17"/>
        <v>0</v>
      </c>
      <c r="Z96" s="213"/>
      <c r="AA96" s="285"/>
      <c r="AB96" s="286"/>
    </row>
    <row r="97" spans="1:28" s="55" customFormat="1" ht="13.15" customHeight="1" x14ac:dyDescent="0.2">
      <c r="A97" s="249"/>
      <c r="B97" s="83"/>
      <c r="C97" s="84"/>
      <c r="D97" s="85"/>
      <c r="E97" s="85"/>
      <c r="F97" s="121"/>
      <c r="G97" s="102"/>
      <c r="H97" s="115">
        <v>553</v>
      </c>
      <c r="I97" s="102" t="s">
        <v>81</v>
      </c>
      <c r="J97" s="86">
        <v>1000</v>
      </c>
      <c r="K97" s="92">
        <v>0</v>
      </c>
      <c r="L97" s="92">
        <v>0</v>
      </c>
      <c r="M97" s="92">
        <v>0</v>
      </c>
      <c r="N97" s="92"/>
      <c r="O97" s="89"/>
      <c r="P97" s="90">
        <f t="shared" si="16"/>
        <v>0</v>
      </c>
      <c r="Q97" s="140"/>
      <c r="R97" s="225" t="s">
        <v>141</v>
      </c>
      <c r="S97" s="86">
        <v>1000</v>
      </c>
      <c r="T97" s="92"/>
      <c r="U97" s="92"/>
      <c r="V97" s="92"/>
      <c r="W97" s="92"/>
      <c r="X97" s="89"/>
      <c r="Y97" s="90">
        <f t="shared" si="17"/>
        <v>0</v>
      </c>
      <c r="Z97" s="213"/>
      <c r="AA97" s="285"/>
      <c r="AB97" s="286"/>
    </row>
    <row r="98" spans="1:28" s="55" customFormat="1" ht="13.15" customHeight="1" x14ac:dyDescent="0.2">
      <c r="A98" s="249"/>
      <c r="B98" s="83"/>
      <c r="C98" s="84"/>
      <c r="D98" s="85"/>
      <c r="E98" s="85"/>
      <c r="F98" s="121"/>
      <c r="G98" s="102"/>
      <c r="H98" s="115">
        <v>553</v>
      </c>
      <c r="I98" s="102" t="s">
        <v>143</v>
      </c>
      <c r="J98" s="86">
        <v>1000</v>
      </c>
      <c r="K98" s="92"/>
      <c r="L98" s="92"/>
      <c r="M98" s="92"/>
      <c r="N98" s="92"/>
      <c r="O98" s="89"/>
      <c r="P98" s="90">
        <f t="shared" si="16"/>
        <v>0</v>
      </c>
      <c r="Q98" s="141" t="s">
        <v>30</v>
      </c>
      <c r="R98" s="225" t="s">
        <v>88</v>
      </c>
      <c r="S98" s="86">
        <v>1000</v>
      </c>
      <c r="T98" s="92">
        <v>11</v>
      </c>
      <c r="U98" s="92">
        <v>14</v>
      </c>
      <c r="V98" s="92">
        <v>19</v>
      </c>
      <c r="W98" s="92"/>
      <c r="X98" s="89">
        <f t="shared" ref="X98:X103" si="26">(T98+U98+V98)/3</f>
        <v>14.666666666666666</v>
      </c>
      <c r="Y98" s="90">
        <f t="shared" si="17"/>
        <v>9.6418666666666653E-3</v>
      </c>
      <c r="Z98" s="280" t="s">
        <v>30</v>
      </c>
      <c r="AA98" s="285"/>
      <c r="AB98" s="286"/>
    </row>
    <row r="99" spans="1:28" s="55" customFormat="1" ht="13.15" customHeight="1" x14ac:dyDescent="0.2">
      <c r="A99" s="249"/>
      <c r="B99" s="83"/>
      <c r="C99" s="84"/>
      <c r="D99" s="85"/>
      <c r="E99" s="85"/>
      <c r="F99" s="121"/>
      <c r="G99" s="102"/>
      <c r="H99" s="115">
        <v>553</v>
      </c>
      <c r="I99" s="102" t="s">
        <v>129</v>
      </c>
      <c r="J99" s="86">
        <v>1000</v>
      </c>
      <c r="K99" s="92"/>
      <c r="L99" s="92"/>
      <c r="M99" s="92"/>
      <c r="N99" s="92"/>
      <c r="O99" s="89"/>
      <c r="P99" s="90">
        <f t="shared" si="16"/>
        <v>0</v>
      </c>
      <c r="Q99" s="141"/>
      <c r="R99" s="225" t="s">
        <v>145</v>
      </c>
      <c r="S99" s="86">
        <v>1000</v>
      </c>
      <c r="T99" s="92"/>
      <c r="U99" s="92"/>
      <c r="V99" s="92"/>
      <c r="W99" s="92"/>
      <c r="X99" s="89"/>
      <c r="Y99" s="90">
        <f t="shared" si="17"/>
        <v>0</v>
      </c>
      <c r="Z99" s="280"/>
      <c r="AA99" s="285"/>
      <c r="AB99" s="286"/>
    </row>
    <row r="100" spans="1:28" s="55" customFormat="1" ht="13.15" customHeight="1" x14ac:dyDescent="0.2">
      <c r="A100" s="249"/>
      <c r="B100" s="83"/>
      <c r="C100" s="84"/>
      <c r="D100" s="85"/>
      <c r="E100" s="85"/>
      <c r="F100" s="121"/>
      <c r="G100" s="102"/>
      <c r="H100" s="115">
        <v>553</v>
      </c>
      <c r="I100" s="102" t="s">
        <v>82</v>
      </c>
      <c r="J100" s="86">
        <v>1000</v>
      </c>
      <c r="K100" s="92">
        <v>65</v>
      </c>
      <c r="L100" s="92">
        <v>30</v>
      </c>
      <c r="M100" s="92">
        <v>48</v>
      </c>
      <c r="N100" s="92"/>
      <c r="O100" s="89">
        <f t="shared" si="3"/>
        <v>47.666666666666664</v>
      </c>
      <c r="P100" s="90">
        <f t="shared" si="16"/>
        <v>3.1336066666666662E-2</v>
      </c>
      <c r="Q100" s="141" t="s">
        <v>30</v>
      </c>
      <c r="R100" s="225" t="s">
        <v>89</v>
      </c>
      <c r="S100" s="86">
        <v>1000</v>
      </c>
      <c r="T100" s="92">
        <v>11</v>
      </c>
      <c r="U100" s="92">
        <v>17</v>
      </c>
      <c r="V100" s="92">
        <v>10</v>
      </c>
      <c r="W100" s="92"/>
      <c r="X100" s="89">
        <f t="shared" ref="X100" si="27">(T100+U100+V100)/3</f>
        <v>12.666666666666666</v>
      </c>
      <c r="Y100" s="90">
        <f t="shared" si="17"/>
        <v>8.3270666666666656E-3</v>
      </c>
      <c r="Z100" s="280" t="s">
        <v>30</v>
      </c>
      <c r="AA100" s="285"/>
      <c r="AB100" s="286"/>
    </row>
    <row r="101" spans="1:28" s="55" customFormat="1" ht="13.15" customHeight="1" x14ac:dyDescent="0.2">
      <c r="A101" s="249"/>
      <c r="B101" s="83"/>
      <c r="C101" s="84"/>
      <c r="D101" s="85"/>
      <c r="E101" s="85"/>
      <c r="F101" s="121"/>
      <c r="G101" s="102"/>
      <c r="H101" s="115">
        <v>553</v>
      </c>
      <c r="I101" s="102" t="s">
        <v>130</v>
      </c>
      <c r="J101" s="86">
        <v>1000</v>
      </c>
      <c r="K101" s="92"/>
      <c r="L101" s="92"/>
      <c r="M101" s="92"/>
      <c r="N101" s="92"/>
      <c r="O101" s="89"/>
      <c r="P101" s="90">
        <f t="shared" si="16"/>
        <v>0</v>
      </c>
      <c r="Q101" s="141"/>
      <c r="R101" s="225" t="s">
        <v>72</v>
      </c>
      <c r="S101" s="86">
        <v>1000</v>
      </c>
      <c r="T101" s="92"/>
      <c r="U101" s="92"/>
      <c r="V101" s="92"/>
      <c r="W101" s="92"/>
      <c r="X101" s="89"/>
      <c r="Y101" s="90">
        <f t="shared" si="17"/>
        <v>0</v>
      </c>
      <c r="Z101" s="280"/>
      <c r="AA101" s="285"/>
      <c r="AB101" s="286"/>
    </row>
    <row r="102" spans="1:28" s="55" customFormat="1" ht="13.15" customHeight="1" x14ac:dyDescent="0.2">
      <c r="A102" s="249"/>
      <c r="B102" s="83"/>
      <c r="C102" s="84"/>
      <c r="D102" s="85"/>
      <c r="E102" s="85"/>
      <c r="F102" s="121"/>
      <c r="G102" s="102"/>
      <c r="H102" s="115">
        <v>553</v>
      </c>
      <c r="I102" s="102" t="s">
        <v>83</v>
      </c>
      <c r="J102" s="86">
        <v>1000</v>
      </c>
      <c r="K102" s="92">
        <v>0</v>
      </c>
      <c r="L102" s="92">
        <v>0</v>
      </c>
      <c r="M102" s="92">
        <v>0</v>
      </c>
      <c r="N102" s="92"/>
      <c r="O102" s="89">
        <f t="shared" si="3"/>
        <v>0</v>
      </c>
      <c r="P102" s="90">
        <f t="shared" si="16"/>
        <v>0</v>
      </c>
      <c r="Q102" s="141" t="s">
        <v>30</v>
      </c>
      <c r="R102" s="225" t="s">
        <v>90</v>
      </c>
      <c r="S102" s="86">
        <v>1000</v>
      </c>
      <c r="T102" s="92">
        <v>43</v>
      </c>
      <c r="U102" s="92">
        <v>29</v>
      </c>
      <c r="V102" s="92">
        <v>60</v>
      </c>
      <c r="W102" s="92"/>
      <c r="X102" s="89">
        <f t="shared" ref="X102" si="28">(T102+U102+V102)/3</f>
        <v>44</v>
      </c>
      <c r="Y102" s="90">
        <f t="shared" si="17"/>
        <v>2.8925599999999999E-2</v>
      </c>
      <c r="Z102" s="280" t="s">
        <v>30</v>
      </c>
      <c r="AA102" s="285"/>
      <c r="AB102" s="286"/>
    </row>
    <row r="103" spans="1:28" s="55" customFormat="1" ht="13.15" customHeight="1" x14ac:dyDescent="0.2">
      <c r="A103" s="249"/>
      <c r="B103" s="83"/>
      <c r="C103" s="84"/>
      <c r="D103" s="85"/>
      <c r="E103" s="85"/>
      <c r="F103" s="121"/>
      <c r="G103" s="102"/>
      <c r="H103" s="115">
        <v>553</v>
      </c>
      <c r="I103" s="102" t="s">
        <v>84</v>
      </c>
      <c r="J103" s="86">
        <v>1000</v>
      </c>
      <c r="K103" s="92">
        <v>0</v>
      </c>
      <c r="L103" s="92">
        <v>0</v>
      </c>
      <c r="M103" s="92">
        <v>0</v>
      </c>
      <c r="N103" s="92"/>
      <c r="O103" s="89">
        <f t="shared" si="3"/>
        <v>0</v>
      </c>
      <c r="P103" s="90">
        <f t="shared" si="16"/>
        <v>0</v>
      </c>
      <c r="Q103" s="141" t="s">
        <v>30</v>
      </c>
      <c r="R103" s="225" t="s">
        <v>91</v>
      </c>
      <c r="S103" s="86">
        <v>1000</v>
      </c>
      <c r="T103" s="92">
        <v>6</v>
      </c>
      <c r="U103" s="92">
        <v>3</v>
      </c>
      <c r="V103" s="92">
        <v>1</v>
      </c>
      <c r="W103" s="92"/>
      <c r="X103" s="89">
        <f t="shared" si="26"/>
        <v>3.3333333333333335</v>
      </c>
      <c r="Y103" s="90">
        <f t="shared" si="17"/>
        <v>2.1913333333333338E-3</v>
      </c>
      <c r="Z103" s="280" t="s">
        <v>30</v>
      </c>
      <c r="AA103" s="285"/>
      <c r="AB103" s="286"/>
    </row>
    <row r="104" spans="1:28" s="55" customFormat="1" ht="13.15" customHeight="1" thickBot="1" x14ac:dyDescent="0.25">
      <c r="A104" s="249"/>
      <c r="B104" s="68"/>
      <c r="C104" s="84"/>
      <c r="D104" s="85"/>
      <c r="E104" s="85"/>
      <c r="F104" s="124"/>
      <c r="G104" s="109"/>
      <c r="H104" s="137">
        <v>553</v>
      </c>
      <c r="I104" s="109" t="s">
        <v>85</v>
      </c>
      <c r="J104" s="72">
        <v>1000</v>
      </c>
      <c r="K104" s="76">
        <v>0</v>
      </c>
      <c r="L104" s="76">
        <v>0</v>
      </c>
      <c r="M104" s="76">
        <v>0</v>
      </c>
      <c r="N104" s="76"/>
      <c r="O104" s="75">
        <f t="shared" si="3"/>
        <v>0</v>
      </c>
      <c r="P104" s="77">
        <f t="shared" si="16"/>
        <v>0</v>
      </c>
      <c r="Q104" s="142" t="s">
        <v>30</v>
      </c>
      <c r="R104" s="226" t="s">
        <v>92</v>
      </c>
      <c r="S104" s="72">
        <v>1000</v>
      </c>
      <c r="T104" s="76">
        <v>54</v>
      </c>
      <c r="U104" s="76">
        <v>65</v>
      </c>
      <c r="V104" s="76">
        <v>69</v>
      </c>
      <c r="W104" s="76"/>
      <c r="X104" s="75">
        <f t="shared" ref="X104" si="29">(T104+U104+V104)/3</f>
        <v>62.666666666666664</v>
      </c>
      <c r="Y104" s="77">
        <f t="shared" si="17"/>
        <v>4.1197066666666664E-2</v>
      </c>
      <c r="Z104" s="282" t="s">
        <v>30</v>
      </c>
      <c r="AA104" s="287"/>
      <c r="AB104" s="288"/>
    </row>
    <row r="105" spans="1:28" s="55" customFormat="1" ht="13.15" customHeight="1" x14ac:dyDescent="0.2">
      <c r="A105" s="248"/>
      <c r="B105" s="132">
        <v>0.55555555555555558</v>
      </c>
      <c r="C105" s="41"/>
      <c r="D105" s="85"/>
      <c r="E105" s="85"/>
      <c r="F105" s="44" t="s">
        <v>25</v>
      </c>
      <c r="G105" s="45" t="s">
        <v>26</v>
      </c>
      <c r="H105" s="46">
        <v>554</v>
      </c>
      <c r="I105" s="47" t="s">
        <v>32</v>
      </c>
      <c r="J105" s="48">
        <v>1000</v>
      </c>
      <c r="K105" s="50">
        <f>SUM(K106:K117)</f>
        <v>162</v>
      </c>
      <c r="L105" s="50">
        <f>SUM(L106:L117)</f>
        <v>168</v>
      </c>
      <c r="M105" s="50">
        <f>SUM(M106:M117)</f>
        <v>119</v>
      </c>
      <c r="N105" s="50" t="s">
        <v>40</v>
      </c>
      <c r="O105" s="51">
        <f>(K105+L105+M105)/3</f>
        <v>149.66666666666666</v>
      </c>
      <c r="P105" s="52">
        <f t="shared" si="16"/>
        <v>9.839086666666666E-2</v>
      </c>
      <c r="Q105" s="139" t="s">
        <v>28</v>
      </c>
      <c r="R105" s="190" t="s">
        <v>33</v>
      </c>
      <c r="S105" s="48">
        <v>1000</v>
      </c>
      <c r="T105" s="50">
        <f>SUM(T106:T117)</f>
        <v>140</v>
      </c>
      <c r="U105" s="50">
        <f>SUM(U106:U117)</f>
        <v>234</v>
      </c>
      <c r="V105" s="50">
        <f>SUM(V106:V117)</f>
        <v>176</v>
      </c>
      <c r="W105" s="50" t="s">
        <v>41</v>
      </c>
      <c r="X105" s="51">
        <f>(T105+U105+V105)/3</f>
        <v>183.33333333333334</v>
      </c>
      <c r="Y105" s="52">
        <f t="shared" si="17"/>
        <v>0.12052333333333334</v>
      </c>
      <c r="Z105" s="183" t="s">
        <v>28</v>
      </c>
      <c r="AA105" s="283">
        <f t="shared" si="18"/>
        <v>0.2189142</v>
      </c>
      <c r="AB105" s="284">
        <f t="shared" si="19"/>
        <v>624.86864000000014</v>
      </c>
    </row>
    <row r="106" spans="1:28" s="55" customFormat="1" ht="13.15" customHeight="1" x14ac:dyDescent="0.2">
      <c r="A106" s="249"/>
      <c r="B106" s="132"/>
      <c r="C106" s="58"/>
      <c r="D106" s="85"/>
      <c r="E106" s="85"/>
      <c r="F106" s="120"/>
      <c r="G106" s="114"/>
      <c r="H106" s="115">
        <v>554</v>
      </c>
      <c r="I106" s="116" t="s">
        <v>93</v>
      </c>
      <c r="J106" s="99">
        <v>1000</v>
      </c>
      <c r="K106" s="118">
        <v>0</v>
      </c>
      <c r="L106" s="118">
        <v>0</v>
      </c>
      <c r="M106" s="118">
        <v>0</v>
      </c>
      <c r="N106" s="118"/>
      <c r="O106" s="117"/>
      <c r="P106" s="90">
        <f t="shared" si="16"/>
        <v>0</v>
      </c>
      <c r="Q106" s="140"/>
      <c r="R106" s="193" t="s">
        <v>102</v>
      </c>
      <c r="S106" s="86">
        <v>1000</v>
      </c>
      <c r="T106" s="92">
        <v>14</v>
      </c>
      <c r="U106" s="92">
        <v>12</v>
      </c>
      <c r="V106" s="92">
        <v>10</v>
      </c>
      <c r="W106" s="92"/>
      <c r="X106" s="89">
        <f t="shared" ref="X106" si="30">(T106+U106+V106)/3</f>
        <v>12</v>
      </c>
      <c r="Y106" s="90">
        <f t="shared" si="17"/>
        <v>7.8887999999999996E-3</v>
      </c>
      <c r="Z106" s="213"/>
      <c r="AA106" s="285"/>
      <c r="AB106" s="286"/>
    </row>
    <row r="107" spans="1:28" s="55" customFormat="1" ht="13.15" customHeight="1" x14ac:dyDescent="0.2">
      <c r="A107" s="249"/>
      <c r="B107" s="132"/>
      <c r="C107" s="58"/>
      <c r="D107" s="85"/>
      <c r="E107" s="85"/>
      <c r="F107" s="120"/>
      <c r="G107" s="114"/>
      <c r="H107" s="115">
        <v>554</v>
      </c>
      <c r="I107" s="116" t="s">
        <v>95</v>
      </c>
      <c r="J107" s="99">
        <v>1000</v>
      </c>
      <c r="K107" s="92">
        <v>15</v>
      </c>
      <c r="L107" s="92">
        <v>12</v>
      </c>
      <c r="M107" s="92">
        <v>19</v>
      </c>
      <c r="N107" s="92"/>
      <c r="O107" s="89">
        <f t="shared" ref="O107" si="31">(K107+L107+M107)/3</f>
        <v>15.333333333333334</v>
      </c>
      <c r="P107" s="90">
        <f t="shared" si="16"/>
        <v>1.0080133333333335E-2</v>
      </c>
      <c r="Q107" s="140"/>
      <c r="R107" s="193" t="s">
        <v>103</v>
      </c>
      <c r="S107" s="86">
        <v>1000</v>
      </c>
      <c r="T107" s="92">
        <v>40</v>
      </c>
      <c r="U107" s="92">
        <v>47</v>
      </c>
      <c r="V107" s="92">
        <v>43</v>
      </c>
      <c r="W107" s="92"/>
      <c r="X107" s="89">
        <f>(T107+U107+V107)/3</f>
        <v>43.333333333333336</v>
      </c>
      <c r="Y107" s="90">
        <f t="shared" si="17"/>
        <v>2.8487333333333337E-2</v>
      </c>
      <c r="Z107" s="213"/>
      <c r="AA107" s="285"/>
      <c r="AB107" s="286"/>
    </row>
    <row r="108" spans="1:28" s="55" customFormat="1" ht="13.15" customHeight="1" x14ac:dyDescent="0.2">
      <c r="A108" s="249"/>
      <c r="B108" s="132"/>
      <c r="C108" s="58"/>
      <c r="D108" s="85"/>
      <c r="E108" s="85"/>
      <c r="F108" s="120"/>
      <c r="G108" s="114"/>
      <c r="H108" s="115">
        <v>554</v>
      </c>
      <c r="I108" s="116" t="s">
        <v>94</v>
      </c>
      <c r="J108" s="64">
        <v>1000</v>
      </c>
      <c r="K108" s="118">
        <v>0</v>
      </c>
      <c r="L108" s="118">
        <v>15</v>
      </c>
      <c r="M108" s="118">
        <v>0</v>
      </c>
      <c r="N108" s="118"/>
      <c r="O108" s="117">
        <f>(K108+L108+M108)/3</f>
        <v>5</v>
      </c>
      <c r="P108" s="90">
        <f t="shared" si="16"/>
        <v>3.287E-3</v>
      </c>
      <c r="Q108" s="140"/>
      <c r="R108" s="193" t="s">
        <v>131</v>
      </c>
      <c r="S108" s="86">
        <v>1000</v>
      </c>
      <c r="T108" s="118"/>
      <c r="U108" s="118"/>
      <c r="V108" s="118"/>
      <c r="W108" s="118"/>
      <c r="X108" s="117"/>
      <c r="Y108" s="90">
        <f t="shared" si="17"/>
        <v>0</v>
      </c>
      <c r="Z108" s="213"/>
      <c r="AA108" s="285"/>
      <c r="AB108" s="286"/>
    </row>
    <row r="109" spans="1:28" s="55" customFormat="1" ht="13.15" customHeight="1" x14ac:dyDescent="0.2">
      <c r="A109" s="249"/>
      <c r="B109" s="83"/>
      <c r="C109" s="84"/>
      <c r="D109" s="85"/>
      <c r="E109" s="85"/>
      <c r="F109" s="121"/>
      <c r="G109" s="102"/>
      <c r="H109" s="115">
        <v>554</v>
      </c>
      <c r="I109" s="102" t="s">
        <v>96</v>
      </c>
      <c r="J109" s="86">
        <v>1000</v>
      </c>
      <c r="K109" s="92">
        <v>30</v>
      </c>
      <c r="L109" s="92">
        <v>30</v>
      </c>
      <c r="M109" s="92">
        <v>22</v>
      </c>
      <c r="N109" s="92"/>
      <c r="O109" s="89">
        <f>(K109+L109+M109)/3</f>
        <v>27.333333333333332</v>
      </c>
      <c r="P109" s="90">
        <f t="shared" si="16"/>
        <v>1.7968933333333333E-2</v>
      </c>
      <c r="Q109" s="140"/>
      <c r="R109" s="225" t="s">
        <v>104</v>
      </c>
      <c r="S109" s="86">
        <v>1000</v>
      </c>
      <c r="T109" s="92">
        <v>29</v>
      </c>
      <c r="U109" s="92">
        <v>33</v>
      </c>
      <c r="V109" s="92">
        <v>39</v>
      </c>
      <c r="W109" s="92"/>
      <c r="X109" s="89">
        <f t="shared" ref="X109" si="32">(T109+U109+V109)/3</f>
        <v>33.666666666666664</v>
      </c>
      <c r="Y109" s="90">
        <f t="shared" si="17"/>
        <v>2.2132466666666666E-2</v>
      </c>
      <c r="Z109" s="213"/>
      <c r="AA109" s="285"/>
      <c r="AB109" s="286"/>
    </row>
    <row r="110" spans="1:28" s="55" customFormat="1" ht="13.15" customHeight="1" x14ac:dyDescent="0.2">
      <c r="A110" s="249"/>
      <c r="B110" s="83"/>
      <c r="C110" s="84"/>
      <c r="D110" s="85"/>
      <c r="E110" s="85"/>
      <c r="F110" s="121"/>
      <c r="G110" s="102"/>
      <c r="H110" s="115">
        <v>554</v>
      </c>
      <c r="I110" s="102" t="s">
        <v>97</v>
      </c>
      <c r="J110" s="86">
        <v>1000</v>
      </c>
      <c r="K110" s="92">
        <v>90</v>
      </c>
      <c r="L110" s="92">
        <v>70</v>
      </c>
      <c r="M110" s="92">
        <v>50</v>
      </c>
      <c r="N110" s="92"/>
      <c r="O110" s="89">
        <f t="shared" ref="O110:O117" si="33">(K110+L110+M110)/3</f>
        <v>70</v>
      </c>
      <c r="P110" s="90">
        <f t="shared" si="16"/>
        <v>4.6018000000000003E-2</v>
      </c>
      <c r="Q110" s="141" t="s">
        <v>30</v>
      </c>
      <c r="R110" s="229" t="s">
        <v>141</v>
      </c>
      <c r="S110" s="86">
        <v>1000</v>
      </c>
      <c r="T110" s="152"/>
      <c r="U110" s="152"/>
      <c r="V110" s="152"/>
      <c r="W110" s="152"/>
      <c r="X110" s="152"/>
      <c r="Y110" s="90">
        <f t="shared" si="17"/>
        <v>0</v>
      </c>
      <c r="Z110" s="280" t="s">
        <v>30</v>
      </c>
      <c r="AA110" s="285"/>
      <c r="AB110" s="286"/>
    </row>
    <row r="111" spans="1:28" s="55" customFormat="1" ht="13.15" customHeight="1" x14ac:dyDescent="0.2">
      <c r="A111" s="249"/>
      <c r="B111" s="83"/>
      <c r="C111" s="84"/>
      <c r="D111" s="85"/>
      <c r="E111" s="85"/>
      <c r="F111" s="121"/>
      <c r="G111" s="102"/>
      <c r="H111" s="115">
        <v>554</v>
      </c>
      <c r="I111" s="102" t="s">
        <v>98</v>
      </c>
      <c r="J111" s="86">
        <v>1000</v>
      </c>
      <c r="K111" s="92">
        <v>0</v>
      </c>
      <c r="L111" s="92">
        <v>6</v>
      </c>
      <c r="M111" s="92">
        <v>6</v>
      </c>
      <c r="N111" s="92"/>
      <c r="O111" s="89">
        <f t="shared" si="33"/>
        <v>4</v>
      </c>
      <c r="P111" s="90">
        <f t="shared" si="16"/>
        <v>2.6295999999999997E-3</v>
      </c>
      <c r="Q111" s="141" t="s">
        <v>30</v>
      </c>
      <c r="R111" s="229" t="s">
        <v>105</v>
      </c>
      <c r="S111" s="86">
        <v>1000</v>
      </c>
      <c r="T111" s="92">
        <v>10</v>
      </c>
      <c r="U111" s="92">
        <v>70</v>
      </c>
      <c r="V111" s="92">
        <v>11</v>
      </c>
      <c r="W111" s="92"/>
      <c r="X111" s="89">
        <f>(T111+U111+V111)/3</f>
        <v>30.333333333333332</v>
      </c>
      <c r="Y111" s="90">
        <f t="shared" si="17"/>
        <v>1.9941133333333333E-2</v>
      </c>
      <c r="Z111" s="280" t="s">
        <v>30</v>
      </c>
      <c r="AA111" s="285"/>
      <c r="AB111" s="286"/>
    </row>
    <row r="112" spans="1:28" s="55" customFormat="1" ht="13.15" customHeight="1" x14ac:dyDescent="0.2">
      <c r="A112" s="249"/>
      <c r="B112" s="83"/>
      <c r="C112" s="84"/>
      <c r="D112" s="85"/>
      <c r="E112" s="85"/>
      <c r="F112" s="121"/>
      <c r="G112" s="102"/>
      <c r="H112" s="115">
        <v>554</v>
      </c>
      <c r="I112" s="102" t="s">
        <v>129</v>
      </c>
      <c r="J112" s="86">
        <v>1000</v>
      </c>
      <c r="K112" s="92"/>
      <c r="L112" s="92"/>
      <c r="M112" s="92"/>
      <c r="N112" s="92"/>
      <c r="O112" s="89"/>
      <c r="P112" s="90">
        <f t="shared" si="16"/>
        <v>0</v>
      </c>
      <c r="Q112" s="141"/>
      <c r="R112" s="225" t="s">
        <v>106</v>
      </c>
      <c r="S112" s="86">
        <v>1000</v>
      </c>
      <c r="T112" s="92">
        <v>0</v>
      </c>
      <c r="U112" s="92">
        <v>0</v>
      </c>
      <c r="V112" s="92">
        <v>0</v>
      </c>
      <c r="W112" s="153"/>
      <c r="X112" s="89">
        <f>(T112+U112+V112)/3</f>
        <v>0</v>
      </c>
      <c r="Y112" s="90">
        <f t="shared" si="17"/>
        <v>0</v>
      </c>
      <c r="Z112" s="280"/>
      <c r="AA112" s="285"/>
      <c r="AB112" s="286"/>
    </row>
    <row r="113" spans="1:28" s="55" customFormat="1" ht="13.15" customHeight="1" x14ac:dyDescent="0.2">
      <c r="A113" s="249"/>
      <c r="B113" s="83"/>
      <c r="C113" s="84"/>
      <c r="D113" s="85"/>
      <c r="E113" s="85"/>
      <c r="F113" s="121"/>
      <c r="G113" s="102"/>
      <c r="H113" s="115">
        <v>554</v>
      </c>
      <c r="I113" s="102" t="s">
        <v>99</v>
      </c>
      <c r="J113" s="86">
        <v>1000</v>
      </c>
      <c r="K113" s="92">
        <v>0</v>
      </c>
      <c r="L113" s="92">
        <v>0</v>
      </c>
      <c r="M113" s="92">
        <v>0</v>
      </c>
      <c r="N113" s="92"/>
      <c r="O113" s="89">
        <f t="shared" ref="O113" si="34">(K113+L113+M113)/3</f>
        <v>0</v>
      </c>
      <c r="P113" s="90">
        <f t="shared" si="16"/>
        <v>0</v>
      </c>
      <c r="Q113" s="141"/>
      <c r="R113" s="225" t="s">
        <v>107</v>
      </c>
      <c r="S113" s="86">
        <v>1000</v>
      </c>
      <c r="T113" s="92">
        <v>19</v>
      </c>
      <c r="U113" s="92">
        <v>18</v>
      </c>
      <c r="V113" s="92">
        <v>22</v>
      </c>
      <c r="W113" s="92"/>
      <c r="X113" s="89">
        <f>(T113+U113+V113)/3</f>
        <v>19.666666666666668</v>
      </c>
      <c r="Y113" s="90">
        <f t="shared" si="17"/>
        <v>1.2928866666666667E-2</v>
      </c>
      <c r="Z113" s="280"/>
      <c r="AA113" s="285"/>
      <c r="AB113" s="286"/>
    </row>
    <row r="114" spans="1:28" s="55" customFormat="1" ht="13.15" customHeight="1" x14ac:dyDescent="0.2">
      <c r="A114" s="249"/>
      <c r="B114" s="83"/>
      <c r="C114" s="84"/>
      <c r="D114" s="85"/>
      <c r="E114" s="85"/>
      <c r="F114" s="121"/>
      <c r="G114" s="102"/>
      <c r="H114" s="115">
        <v>554</v>
      </c>
      <c r="I114" s="102" t="s">
        <v>130</v>
      </c>
      <c r="J114" s="86">
        <v>1000</v>
      </c>
      <c r="K114" s="92"/>
      <c r="L114" s="92"/>
      <c r="M114" s="92"/>
      <c r="N114" s="92"/>
      <c r="O114" s="89"/>
      <c r="P114" s="90">
        <f t="shared" si="16"/>
        <v>0</v>
      </c>
      <c r="Q114" s="141"/>
      <c r="R114" s="225" t="s">
        <v>146</v>
      </c>
      <c r="S114" s="86">
        <v>1000</v>
      </c>
      <c r="T114" s="92"/>
      <c r="U114" s="92"/>
      <c r="V114" s="92"/>
      <c r="W114" s="92"/>
      <c r="X114" s="89"/>
      <c r="Y114" s="90">
        <f t="shared" si="17"/>
        <v>0</v>
      </c>
      <c r="Z114" s="280"/>
      <c r="AA114" s="285"/>
      <c r="AB114" s="286"/>
    </row>
    <row r="115" spans="1:28" s="55" customFormat="1" ht="13.15" customHeight="1" x14ac:dyDescent="0.2">
      <c r="A115" s="249"/>
      <c r="B115" s="83"/>
      <c r="C115" s="84"/>
      <c r="D115" s="85"/>
      <c r="E115" s="85"/>
      <c r="F115" s="121"/>
      <c r="G115" s="102"/>
      <c r="H115" s="115">
        <v>554</v>
      </c>
      <c r="I115" s="102" t="s">
        <v>100</v>
      </c>
      <c r="J115" s="86">
        <v>1000</v>
      </c>
      <c r="K115" s="92">
        <v>22</v>
      </c>
      <c r="L115" s="92">
        <v>27</v>
      </c>
      <c r="M115" s="92">
        <v>8</v>
      </c>
      <c r="N115" s="92"/>
      <c r="O115" s="89">
        <f t="shared" si="33"/>
        <v>19</v>
      </c>
      <c r="P115" s="90">
        <f t="shared" si="16"/>
        <v>1.2490600000000001E-2</v>
      </c>
      <c r="Q115" s="141" t="s">
        <v>30</v>
      </c>
      <c r="R115" s="225" t="s">
        <v>108</v>
      </c>
      <c r="S115" s="86">
        <v>1000</v>
      </c>
      <c r="T115" s="92">
        <v>11</v>
      </c>
      <c r="U115" s="92">
        <v>34</v>
      </c>
      <c r="V115" s="92">
        <v>6</v>
      </c>
      <c r="W115" s="92"/>
      <c r="X115" s="89">
        <f t="shared" ref="X115" si="35">(T115+U115+V115)/3</f>
        <v>17</v>
      </c>
      <c r="Y115" s="90">
        <f t="shared" si="17"/>
        <v>1.11758E-2</v>
      </c>
      <c r="Z115" s="280" t="s">
        <v>30</v>
      </c>
      <c r="AA115" s="285"/>
      <c r="AB115" s="286"/>
    </row>
    <row r="116" spans="1:28" s="55" customFormat="1" ht="13.15" customHeight="1" x14ac:dyDescent="0.2">
      <c r="A116" s="249"/>
      <c r="B116" s="83"/>
      <c r="C116" s="84"/>
      <c r="D116" s="85"/>
      <c r="E116" s="85"/>
      <c r="F116" s="121"/>
      <c r="G116" s="102"/>
      <c r="H116" s="115">
        <v>554</v>
      </c>
      <c r="I116" s="102" t="s">
        <v>135</v>
      </c>
      <c r="J116" s="86">
        <v>1000</v>
      </c>
      <c r="K116" s="92"/>
      <c r="L116" s="92"/>
      <c r="M116" s="92"/>
      <c r="N116" s="92"/>
      <c r="O116" s="89"/>
      <c r="P116" s="90">
        <f t="shared" si="16"/>
        <v>0</v>
      </c>
      <c r="Q116" s="141"/>
      <c r="R116" s="225" t="s">
        <v>133</v>
      </c>
      <c r="S116" s="86">
        <v>1000</v>
      </c>
      <c r="T116" s="92"/>
      <c r="U116" s="92"/>
      <c r="V116" s="92"/>
      <c r="W116" s="92"/>
      <c r="X116" s="89"/>
      <c r="Y116" s="90">
        <f t="shared" si="17"/>
        <v>0</v>
      </c>
      <c r="Z116" s="280"/>
      <c r="AA116" s="285"/>
      <c r="AB116" s="286"/>
    </row>
    <row r="117" spans="1:28" s="55" customFormat="1" ht="13.15" customHeight="1" thickBot="1" x14ac:dyDescent="0.25">
      <c r="A117" s="249"/>
      <c r="B117" s="83"/>
      <c r="C117" s="84"/>
      <c r="D117" s="85"/>
      <c r="E117" s="85"/>
      <c r="F117" s="124"/>
      <c r="G117" s="109"/>
      <c r="H117" s="73">
        <v>554</v>
      </c>
      <c r="I117" s="109" t="s">
        <v>101</v>
      </c>
      <c r="J117" s="72">
        <v>1000</v>
      </c>
      <c r="K117" s="76">
        <v>5</v>
      </c>
      <c r="L117" s="76">
        <v>8</v>
      </c>
      <c r="M117" s="76">
        <v>14</v>
      </c>
      <c r="N117" s="76"/>
      <c r="O117" s="75">
        <f t="shared" si="33"/>
        <v>9</v>
      </c>
      <c r="P117" s="77">
        <f t="shared" si="16"/>
        <v>5.9166000000000002E-3</v>
      </c>
      <c r="Q117" s="142" t="s">
        <v>30</v>
      </c>
      <c r="R117" s="226" t="s">
        <v>109</v>
      </c>
      <c r="S117" s="72">
        <v>1000</v>
      </c>
      <c r="T117" s="76">
        <v>17</v>
      </c>
      <c r="U117" s="76">
        <v>20</v>
      </c>
      <c r="V117" s="76">
        <v>45</v>
      </c>
      <c r="W117" s="76"/>
      <c r="X117" s="75">
        <f t="shared" ref="X117" si="36">(T117+U117+V117)/3</f>
        <v>27.333333333333332</v>
      </c>
      <c r="Y117" s="77">
        <f t="shared" si="17"/>
        <v>1.7968933333333333E-2</v>
      </c>
      <c r="Z117" s="282" t="s">
        <v>30</v>
      </c>
      <c r="AA117" s="287"/>
      <c r="AB117" s="288"/>
    </row>
    <row r="118" spans="1:28" s="55" customFormat="1" ht="13.5" customHeight="1" thickBot="1" x14ac:dyDescent="0.25">
      <c r="A118" s="39"/>
      <c r="B118" s="40">
        <v>0.46875</v>
      </c>
      <c r="C118" s="41"/>
      <c r="D118" s="42">
        <f>(MAX(K118:M118))/J118/1.44</f>
        <v>4.6296296296296301E-2</v>
      </c>
      <c r="E118" s="230">
        <f>(MAX(T118:V118))/S118/1.44</f>
        <v>8.5978835978835988E-2</v>
      </c>
      <c r="F118" s="127" t="s">
        <v>39</v>
      </c>
      <c r="G118" s="45" t="s">
        <v>26</v>
      </c>
      <c r="H118" s="134">
        <v>301</v>
      </c>
      <c r="I118" s="47" t="s">
        <v>27</v>
      </c>
      <c r="J118" s="48">
        <v>630</v>
      </c>
      <c r="K118" s="49">
        <f>SUM(K119:K128)</f>
        <v>42</v>
      </c>
      <c r="L118" s="49">
        <f>SUM(L119:L128)</f>
        <v>41</v>
      </c>
      <c r="M118" s="49">
        <f>SUM(M119:M128)</f>
        <v>42</v>
      </c>
      <c r="N118" s="50" t="s">
        <v>253</v>
      </c>
      <c r="O118" s="51">
        <f>(K118+L118+M118)/3</f>
        <v>41.666666666666664</v>
      </c>
      <c r="P118" s="52">
        <f t="shared" si="16"/>
        <v>4.3478835978835978E-2</v>
      </c>
      <c r="Q118" s="139" t="s">
        <v>28</v>
      </c>
      <c r="R118" s="190" t="s">
        <v>29</v>
      </c>
      <c r="S118" s="50">
        <v>630</v>
      </c>
      <c r="T118" s="49">
        <f>SUM(T119:T128)</f>
        <v>68</v>
      </c>
      <c r="U118" s="49">
        <f>SUM(U119:U128)</f>
        <v>69</v>
      </c>
      <c r="V118" s="49">
        <f>SUM(V119:V128)</f>
        <v>78</v>
      </c>
      <c r="W118" s="50" t="s">
        <v>48</v>
      </c>
      <c r="X118" s="51">
        <f t="shared" ref="X118:X123" si="37">(T118+U118+V118)/3</f>
        <v>71.666666666666671</v>
      </c>
      <c r="Y118" s="52">
        <f t="shared" si="17"/>
        <v>7.4783597883597883E-2</v>
      </c>
      <c r="Z118" s="271" t="s">
        <v>28</v>
      </c>
      <c r="AA118" s="283">
        <f t="shared" si="18"/>
        <v>0.11826243386243386</v>
      </c>
      <c r="AB118" s="284">
        <f t="shared" si="19"/>
        <v>444.3957333333334</v>
      </c>
    </row>
    <row r="119" spans="1:28" ht="13.5" customHeight="1" thickBot="1" x14ac:dyDescent="0.25">
      <c r="A119" s="39"/>
      <c r="B119" s="68"/>
      <c r="C119" s="69"/>
      <c r="D119" s="70"/>
      <c r="E119" s="95"/>
      <c r="F119" s="121"/>
      <c r="G119" s="103"/>
      <c r="H119" s="135">
        <v>301</v>
      </c>
      <c r="I119" s="110" t="s">
        <v>236</v>
      </c>
      <c r="J119" s="103">
        <v>630</v>
      </c>
      <c r="K119" s="111">
        <v>0</v>
      </c>
      <c r="L119" s="111">
        <v>0</v>
      </c>
      <c r="M119" s="111">
        <v>0</v>
      </c>
      <c r="N119" s="105" t="s">
        <v>30</v>
      </c>
      <c r="O119" s="111">
        <f t="shared" ref="O119:O123" si="38">(K119+L119+M119)/3</f>
        <v>0</v>
      </c>
      <c r="P119" s="90">
        <f t="shared" si="16"/>
        <v>0</v>
      </c>
      <c r="Q119" s="207"/>
      <c r="R119" s="214" t="s">
        <v>244</v>
      </c>
      <c r="S119" s="105">
        <v>630</v>
      </c>
      <c r="T119" s="111">
        <v>49</v>
      </c>
      <c r="U119" s="111">
        <v>49</v>
      </c>
      <c r="V119" s="111">
        <v>57</v>
      </c>
      <c r="W119" s="105" t="s">
        <v>30</v>
      </c>
      <c r="X119" s="111">
        <f t="shared" si="37"/>
        <v>51.666666666666664</v>
      </c>
      <c r="Y119" s="90">
        <f t="shared" si="17"/>
        <v>5.3913756613756608E-2</v>
      </c>
      <c r="Z119" s="276"/>
      <c r="AA119" s="285"/>
      <c r="AB119" s="286"/>
    </row>
    <row r="120" spans="1:28" ht="13.5" customHeight="1" x14ac:dyDescent="0.2">
      <c r="A120" s="122"/>
      <c r="B120" s="125"/>
      <c r="C120" s="126"/>
      <c r="D120" s="85"/>
      <c r="E120" s="85"/>
      <c r="F120" s="94"/>
      <c r="G120" s="86"/>
      <c r="H120" s="135">
        <v>301</v>
      </c>
      <c r="I120" s="87" t="s">
        <v>237</v>
      </c>
      <c r="J120" s="86">
        <v>630</v>
      </c>
      <c r="K120" s="89">
        <v>20</v>
      </c>
      <c r="L120" s="89">
        <v>21</v>
      </c>
      <c r="M120" s="89">
        <v>23</v>
      </c>
      <c r="N120" s="92"/>
      <c r="O120" s="111">
        <f t="shared" si="38"/>
        <v>21.333333333333332</v>
      </c>
      <c r="P120" s="90">
        <f t="shared" si="16"/>
        <v>2.2261164021164018E-2</v>
      </c>
      <c r="Q120" s="205"/>
      <c r="R120" s="231" t="s">
        <v>245</v>
      </c>
      <c r="S120" s="105">
        <v>630</v>
      </c>
      <c r="T120" s="89">
        <v>0</v>
      </c>
      <c r="U120" s="89">
        <v>0</v>
      </c>
      <c r="V120" s="89">
        <v>0</v>
      </c>
      <c r="W120" s="92"/>
      <c r="X120" s="111">
        <f t="shared" si="37"/>
        <v>0</v>
      </c>
      <c r="Y120" s="90">
        <f t="shared" si="17"/>
        <v>0</v>
      </c>
      <c r="Z120" s="154"/>
      <c r="AA120" s="285"/>
      <c r="AB120" s="286"/>
    </row>
    <row r="121" spans="1:28" ht="14.25" x14ac:dyDescent="0.2">
      <c r="A121" s="143"/>
      <c r="B121" s="144"/>
      <c r="C121" s="145"/>
      <c r="D121" s="146"/>
      <c r="E121" s="146"/>
      <c r="F121" s="94"/>
      <c r="G121" s="128"/>
      <c r="H121" s="135">
        <v>301</v>
      </c>
      <c r="I121" s="87" t="s">
        <v>238</v>
      </c>
      <c r="J121" s="86">
        <v>630</v>
      </c>
      <c r="K121" s="92">
        <v>5</v>
      </c>
      <c r="L121" s="92">
        <v>5</v>
      </c>
      <c r="M121" s="92">
        <v>5</v>
      </c>
      <c r="N121" s="92"/>
      <c r="O121" s="111">
        <f t="shared" si="38"/>
        <v>5</v>
      </c>
      <c r="P121" s="90">
        <f t="shared" si="16"/>
        <v>5.2174603174603177E-3</v>
      </c>
      <c r="Q121" s="93"/>
      <c r="R121" s="231" t="s">
        <v>246</v>
      </c>
      <c r="S121" s="105">
        <v>630</v>
      </c>
      <c r="T121" s="92">
        <v>13</v>
      </c>
      <c r="U121" s="92">
        <v>11</v>
      </c>
      <c r="V121" s="92">
        <v>12</v>
      </c>
      <c r="W121" s="92"/>
      <c r="X121" s="111">
        <f t="shared" si="37"/>
        <v>12</v>
      </c>
      <c r="Y121" s="90">
        <f t="shared" si="17"/>
        <v>1.2521904761904762E-2</v>
      </c>
      <c r="Z121" s="154"/>
      <c r="AA121" s="285"/>
      <c r="AB121" s="286"/>
    </row>
    <row r="122" spans="1:28" ht="14.25" x14ac:dyDescent="0.2">
      <c r="A122" s="143"/>
      <c r="B122" s="144"/>
      <c r="C122" s="145"/>
      <c r="D122" s="146"/>
      <c r="E122" s="146"/>
      <c r="F122" s="194"/>
      <c r="G122" s="128"/>
      <c r="H122" s="135">
        <v>301</v>
      </c>
      <c r="I122" s="87" t="s">
        <v>239</v>
      </c>
      <c r="J122" s="86">
        <v>630</v>
      </c>
      <c r="K122" s="92">
        <v>5</v>
      </c>
      <c r="L122" s="92">
        <v>5</v>
      </c>
      <c r="M122" s="92">
        <v>5</v>
      </c>
      <c r="N122" s="92"/>
      <c r="O122" s="111">
        <f t="shared" si="38"/>
        <v>5</v>
      </c>
      <c r="P122" s="90">
        <f t="shared" si="16"/>
        <v>5.2174603174603177E-3</v>
      </c>
      <c r="Q122" s="93"/>
      <c r="R122" s="231" t="s">
        <v>247</v>
      </c>
      <c r="S122" s="105">
        <v>630</v>
      </c>
      <c r="T122" s="92">
        <v>4</v>
      </c>
      <c r="U122" s="92">
        <v>5</v>
      </c>
      <c r="V122" s="92">
        <v>3</v>
      </c>
      <c r="W122" s="92"/>
      <c r="X122" s="111">
        <f t="shared" si="37"/>
        <v>4</v>
      </c>
      <c r="Y122" s="90">
        <f t="shared" si="17"/>
        <v>4.1739682539682537E-3</v>
      </c>
      <c r="Z122" s="154"/>
      <c r="AA122" s="285"/>
      <c r="AB122" s="286"/>
    </row>
    <row r="123" spans="1:28" ht="14.25" x14ac:dyDescent="0.2">
      <c r="A123" s="143"/>
      <c r="B123" s="144"/>
      <c r="C123" s="145"/>
      <c r="D123" s="146"/>
      <c r="E123" s="146"/>
      <c r="F123" s="194"/>
      <c r="G123" s="128"/>
      <c r="H123" s="135">
        <v>301</v>
      </c>
      <c r="I123" s="87" t="s">
        <v>240</v>
      </c>
      <c r="J123" s="86">
        <v>630</v>
      </c>
      <c r="K123" s="92">
        <v>12</v>
      </c>
      <c r="L123" s="92">
        <v>10</v>
      </c>
      <c r="M123" s="92">
        <v>9</v>
      </c>
      <c r="N123" s="92"/>
      <c r="O123" s="111">
        <f t="shared" si="38"/>
        <v>10.333333333333334</v>
      </c>
      <c r="P123" s="90">
        <f t="shared" si="16"/>
        <v>1.0782751322751322E-2</v>
      </c>
      <c r="Q123" s="93"/>
      <c r="R123" s="231" t="s">
        <v>248</v>
      </c>
      <c r="S123" s="105">
        <v>630</v>
      </c>
      <c r="T123" s="92">
        <v>2</v>
      </c>
      <c r="U123" s="92">
        <v>4</v>
      </c>
      <c r="V123" s="92">
        <v>6</v>
      </c>
      <c r="W123" s="92"/>
      <c r="X123" s="111">
        <f t="shared" si="37"/>
        <v>4</v>
      </c>
      <c r="Y123" s="90">
        <f t="shared" si="17"/>
        <v>4.1739682539682537E-3</v>
      </c>
      <c r="Z123" s="154"/>
      <c r="AA123" s="285"/>
      <c r="AB123" s="286"/>
    </row>
    <row r="124" spans="1:28" ht="14.25" x14ac:dyDescent="0.2">
      <c r="A124" s="143"/>
      <c r="B124" s="144"/>
      <c r="C124" s="145"/>
      <c r="D124" s="146"/>
      <c r="E124" s="146"/>
      <c r="F124" s="214"/>
      <c r="G124" s="165"/>
      <c r="H124" s="135">
        <v>301</v>
      </c>
      <c r="I124" s="87" t="s">
        <v>241</v>
      </c>
      <c r="J124" s="86">
        <v>630</v>
      </c>
      <c r="K124" s="92">
        <v>0</v>
      </c>
      <c r="L124" s="92">
        <v>0</v>
      </c>
      <c r="M124" s="92">
        <v>0</v>
      </c>
      <c r="N124" s="92"/>
      <c r="O124" s="89">
        <f t="shared" ref="O124" si="39">(K124+L124+M124)/3</f>
        <v>0</v>
      </c>
      <c r="P124" s="90">
        <f t="shared" si="16"/>
        <v>0</v>
      </c>
      <c r="Q124" s="93"/>
      <c r="R124" s="231" t="s">
        <v>249</v>
      </c>
      <c r="S124" s="105">
        <v>630</v>
      </c>
      <c r="T124" s="178"/>
      <c r="U124" s="178"/>
      <c r="V124" s="178"/>
      <c r="W124" s="105"/>
      <c r="X124" s="111"/>
      <c r="Y124" s="90">
        <f t="shared" si="17"/>
        <v>0</v>
      </c>
      <c r="Z124" s="276"/>
      <c r="AA124" s="285"/>
      <c r="AB124" s="286"/>
    </row>
    <row r="125" spans="1:28" ht="14.25" x14ac:dyDescent="0.2">
      <c r="A125" s="143"/>
      <c r="B125" s="144"/>
      <c r="C125" s="145"/>
      <c r="D125" s="146"/>
      <c r="E125" s="146"/>
      <c r="F125" s="214"/>
      <c r="G125" s="165"/>
      <c r="H125" s="135">
        <v>301</v>
      </c>
      <c r="I125" s="175" t="s">
        <v>129</v>
      </c>
      <c r="J125" s="86">
        <v>630</v>
      </c>
      <c r="K125" s="153"/>
      <c r="L125" s="153"/>
      <c r="M125" s="153"/>
      <c r="N125" s="92"/>
      <c r="O125" s="89"/>
      <c r="P125" s="90">
        <f t="shared" si="16"/>
        <v>0</v>
      </c>
      <c r="Q125" s="93"/>
      <c r="R125" s="232" t="s">
        <v>141</v>
      </c>
      <c r="S125" s="105">
        <v>630</v>
      </c>
      <c r="T125" s="178"/>
      <c r="U125" s="178"/>
      <c r="V125" s="178"/>
      <c r="W125" s="105"/>
      <c r="X125" s="111"/>
      <c r="Y125" s="90">
        <f t="shared" si="17"/>
        <v>0</v>
      </c>
      <c r="Z125" s="276"/>
      <c r="AA125" s="285"/>
      <c r="AB125" s="286"/>
    </row>
    <row r="126" spans="1:28" ht="14.25" x14ac:dyDescent="0.2">
      <c r="A126" s="143"/>
      <c r="B126" s="144"/>
      <c r="C126" s="145"/>
      <c r="D126" s="146"/>
      <c r="E126" s="146"/>
      <c r="F126" s="214"/>
      <c r="G126" s="165"/>
      <c r="H126" s="135">
        <v>301</v>
      </c>
      <c r="I126" s="87" t="s">
        <v>139</v>
      </c>
      <c r="J126" s="86">
        <v>630</v>
      </c>
      <c r="K126" s="153"/>
      <c r="L126" s="153"/>
      <c r="M126" s="153"/>
      <c r="N126" s="92"/>
      <c r="O126" s="89"/>
      <c r="P126" s="90">
        <f t="shared" si="16"/>
        <v>0</v>
      </c>
      <c r="Q126" s="93"/>
      <c r="R126" s="231" t="s">
        <v>142</v>
      </c>
      <c r="S126" s="105">
        <v>630</v>
      </c>
      <c r="T126" s="178"/>
      <c r="U126" s="178"/>
      <c r="V126" s="178"/>
      <c r="W126" s="105"/>
      <c r="X126" s="111"/>
      <c r="Y126" s="90">
        <f t="shared" si="17"/>
        <v>0</v>
      </c>
      <c r="Z126" s="276"/>
      <c r="AA126" s="285"/>
      <c r="AB126" s="286"/>
    </row>
    <row r="127" spans="1:28" ht="14.25" x14ac:dyDescent="0.2">
      <c r="A127" s="143"/>
      <c r="B127" s="144"/>
      <c r="C127" s="145"/>
      <c r="D127" s="146"/>
      <c r="E127" s="146"/>
      <c r="F127" s="214"/>
      <c r="G127" s="165"/>
      <c r="H127" s="135">
        <v>301</v>
      </c>
      <c r="I127" s="175" t="s">
        <v>242</v>
      </c>
      <c r="J127" s="86">
        <v>630</v>
      </c>
      <c r="K127" s="153"/>
      <c r="L127" s="153"/>
      <c r="M127" s="153"/>
      <c r="N127" s="92"/>
      <c r="O127" s="89"/>
      <c r="P127" s="90">
        <f t="shared" si="16"/>
        <v>0</v>
      </c>
      <c r="Q127" s="93"/>
      <c r="R127" s="231" t="s">
        <v>250</v>
      </c>
      <c r="S127" s="105">
        <v>630</v>
      </c>
      <c r="T127" s="178"/>
      <c r="U127" s="178"/>
      <c r="V127" s="178"/>
      <c r="W127" s="105"/>
      <c r="X127" s="111"/>
      <c r="Y127" s="90">
        <f t="shared" si="17"/>
        <v>0</v>
      </c>
      <c r="Z127" s="276"/>
      <c r="AA127" s="285"/>
      <c r="AB127" s="286"/>
    </row>
    <row r="128" spans="1:28" thickBot="1" x14ac:dyDescent="0.25">
      <c r="A128" s="147"/>
      <c r="B128" s="148"/>
      <c r="C128" s="149"/>
      <c r="D128" s="150"/>
      <c r="E128" s="150"/>
      <c r="F128" s="192"/>
      <c r="G128" s="129"/>
      <c r="H128" s="137">
        <v>301</v>
      </c>
      <c r="I128" s="74" t="s">
        <v>243</v>
      </c>
      <c r="J128" s="72">
        <v>630</v>
      </c>
      <c r="K128" s="177"/>
      <c r="L128" s="177"/>
      <c r="M128" s="177"/>
      <c r="N128" s="76"/>
      <c r="O128" s="75"/>
      <c r="P128" s="77">
        <f t="shared" si="16"/>
        <v>0</v>
      </c>
      <c r="Q128" s="78"/>
      <c r="R128" s="233" t="s">
        <v>219</v>
      </c>
      <c r="S128" s="76">
        <v>630</v>
      </c>
      <c r="T128" s="177"/>
      <c r="U128" s="177"/>
      <c r="V128" s="177"/>
      <c r="W128" s="76"/>
      <c r="X128" s="75"/>
      <c r="Y128" s="77">
        <f t="shared" si="17"/>
        <v>0</v>
      </c>
      <c r="Z128" s="235"/>
      <c r="AA128" s="287"/>
      <c r="AB128" s="288"/>
    </row>
    <row r="129" spans="1:28" ht="15.75" thickBot="1" x14ac:dyDescent="0.3">
      <c r="A129" s="39"/>
      <c r="B129" s="40">
        <v>0.56944444444444442</v>
      </c>
      <c r="C129" s="41"/>
      <c r="D129" s="42">
        <f>(MAX(K129:M129))/J129/1.44</f>
        <v>3.7777777777777778E-2</v>
      </c>
      <c r="E129" s="230">
        <f>(MAX(T129:V129))/S129/1.44</f>
        <v>5.7777777777777775E-2</v>
      </c>
      <c r="F129" s="190" t="s">
        <v>39</v>
      </c>
      <c r="G129" s="45" t="s">
        <v>26</v>
      </c>
      <c r="H129" s="234">
        <v>558</v>
      </c>
      <c r="I129" s="47" t="s">
        <v>27</v>
      </c>
      <c r="J129" s="50">
        <v>1250</v>
      </c>
      <c r="K129" s="50">
        <f>SUM(K130:K135)</f>
        <v>61</v>
      </c>
      <c r="L129" s="50">
        <f>SUM(L130:L135)</f>
        <v>58</v>
      </c>
      <c r="M129" s="50">
        <f>SUM(M130:M135)</f>
        <v>68</v>
      </c>
      <c r="N129" s="50" t="s">
        <v>36</v>
      </c>
      <c r="O129" s="51">
        <f>(K129+L129+M129)/3</f>
        <v>62.333333333333336</v>
      </c>
      <c r="P129" s="52">
        <f t="shared" si="16"/>
        <v>3.2782346666666663E-2</v>
      </c>
      <c r="Q129" s="139" t="s">
        <v>28</v>
      </c>
      <c r="R129" s="190" t="s">
        <v>29</v>
      </c>
      <c r="S129" s="50">
        <v>1250</v>
      </c>
      <c r="T129" s="50">
        <f>SUM(T130:T145)</f>
        <v>63</v>
      </c>
      <c r="U129" s="50">
        <f>SUM(U130:U145)</f>
        <v>104</v>
      </c>
      <c r="V129" s="50">
        <f>SUM(V130:V145)</f>
        <v>82</v>
      </c>
      <c r="W129" s="50" t="s">
        <v>38</v>
      </c>
      <c r="X129" s="50">
        <f>(T129+U129+V129)/3</f>
        <v>83</v>
      </c>
      <c r="Y129" s="52">
        <f t="shared" si="17"/>
        <v>4.365136E-2</v>
      </c>
      <c r="Z129" s="183" t="s">
        <v>28</v>
      </c>
      <c r="AA129" s="283">
        <f t="shared" si="18"/>
        <v>7.6433706666666656E-2</v>
      </c>
      <c r="AB129" s="284">
        <f t="shared" si="19"/>
        <v>923.56629333333331</v>
      </c>
    </row>
    <row r="130" spans="1:28" ht="15.75" thickBot="1" x14ac:dyDescent="0.3">
      <c r="A130" s="39"/>
      <c r="B130" s="68"/>
      <c r="C130" s="69"/>
      <c r="D130" s="70"/>
      <c r="E130" s="95"/>
      <c r="F130" s="194"/>
      <c r="G130" s="128"/>
      <c r="H130" s="131">
        <v>558</v>
      </c>
      <c r="I130" s="91" t="s">
        <v>160</v>
      </c>
      <c r="J130" s="92">
        <v>1250</v>
      </c>
      <c r="K130" s="92">
        <v>15</v>
      </c>
      <c r="L130" s="92">
        <v>18</v>
      </c>
      <c r="M130" s="92">
        <v>25</v>
      </c>
      <c r="N130" s="92"/>
      <c r="O130" s="89">
        <f>(K130+L130+M130)/3</f>
        <v>19.333333333333332</v>
      </c>
      <c r="P130" s="90">
        <f t="shared" si="16"/>
        <v>1.0167786666666666E-2</v>
      </c>
      <c r="Q130" s="93"/>
      <c r="R130" s="194" t="s">
        <v>168</v>
      </c>
      <c r="S130" s="92">
        <v>1250</v>
      </c>
      <c r="T130" s="92">
        <v>10</v>
      </c>
      <c r="U130" s="92">
        <v>33</v>
      </c>
      <c r="V130" s="92">
        <v>15</v>
      </c>
      <c r="W130" s="92"/>
      <c r="X130" s="89">
        <f>(T130+U130+V130)/3</f>
        <v>19.333333333333332</v>
      </c>
      <c r="Y130" s="90">
        <f t="shared" si="17"/>
        <v>1.0167786666666666E-2</v>
      </c>
      <c r="Z130" s="154"/>
      <c r="AA130" s="285"/>
      <c r="AB130" s="286"/>
    </row>
    <row r="131" spans="1:28" x14ac:dyDescent="0.25">
      <c r="A131" s="143"/>
      <c r="B131" s="144"/>
      <c r="C131" s="145"/>
      <c r="D131" s="146"/>
      <c r="E131" s="146"/>
      <c r="F131" s="194"/>
      <c r="G131" s="128"/>
      <c r="H131" s="131">
        <v>558</v>
      </c>
      <c r="I131" s="91" t="s">
        <v>161</v>
      </c>
      <c r="J131" s="92">
        <v>1250</v>
      </c>
      <c r="K131" s="92">
        <v>18</v>
      </c>
      <c r="L131" s="92">
        <v>10</v>
      </c>
      <c r="M131" s="92">
        <v>13</v>
      </c>
      <c r="N131" s="92"/>
      <c r="O131" s="89">
        <f t="shared" ref="O131:O134" si="40">(K131+L131+M131)/3</f>
        <v>13.666666666666666</v>
      </c>
      <c r="P131" s="90">
        <f t="shared" si="16"/>
        <v>7.1875733333333332E-3</v>
      </c>
      <c r="Q131" s="93"/>
      <c r="R131" s="194" t="s">
        <v>169</v>
      </c>
      <c r="S131" s="92">
        <v>1250</v>
      </c>
      <c r="T131" s="92">
        <v>25</v>
      </c>
      <c r="U131" s="92">
        <v>37</v>
      </c>
      <c r="V131" s="92">
        <v>33</v>
      </c>
      <c r="W131" s="92"/>
      <c r="X131" s="89">
        <f t="shared" ref="X131:X134" si="41">(T131+U131+V131)/3</f>
        <v>31.666666666666668</v>
      </c>
      <c r="Y131" s="90">
        <f t="shared" si="17"/>
        <v>1.6654133333333335E-2</v>
      </c>
      <c r="Z131" s="154"/>
      <c r="AA131" s="285"/>
      <c r="AB131" s="286"/>
    </row>
    <row r="132" spans="1:28" x14ac:dyDescent="0.25">
      <c r="A132" s="143"/>
      <c r="B132" s="144"/>
      <c r="C132" s="145"/>
      <c r="D132" s="146"/>
      <c r="E132" s="146"/>
      <c r="F132" s="194"/>
      <c r="G132" s="128"/>
      <c r="H132" s="131">
        <v>558</v>
      </c>
      <c r="I132" s="91" t="s">
        <v>162</v>
      </c>
      <c r="J132" s="92">
        <v>1250</v>
      </c>
      <c r="K132" s="92">
        <v>10</v>
      </c>
      <c r="L132" s="92">
        <v>10</v>
      </c>
      <c r="M132" s="92">
        <v>14</v>
      </c>
      <c r="N132" s="92"/>
      <c r="O132" s="89">
        <f t="shared" si="40"/>
        <v>11.333333333333334</v>
      </c>
      <c r="P132" s="90">
        <f t="shared" si="16"/>
        <v>5.9604266666666668E-3</v>
      </c>
      <c r="Q132" s="93"/>
      <c r="R132" s="194" t="s">
        <v>170</v>
      </c>
      <c r="S132" s="92">
        <v>1250</v>
      </c>
      <c r="T132" s="92">
        <v>11</v>
      </c>
      <c r="U132" s="92">
        <v>14</v>
      </c>
      <c r="V132" s="92">
        <v>13</v>
      </c>
      <c r="W132" s="92"/>
      <c r="X132" s="89">
        <f t="shared" si="41"/>
        <v>12.666666666666666</v>
      </c>
      <c r="Y132" s="90">
        <f t="shared" si="17"/>
        <v>6.6616533333333323E-3</v>
      </c>
      <c r="Z132" s="154"/>
      <c r="AA132" s="285"/>
      <c r="AB132" s="286"/>
    </row>
    <row r="133" spans="1:28" x14ac:dyDescent="0.25">
      <c r="A133" s="143"/>
      <c r="B133" s="144"/>
      <c r="C133" s="145"/>
      <c r="D133" s="146"/>
      <c r="E133" s="146"/>
      <c r="F133" s="194"/>
      <c r="G133" s="128"/>
      <c r="H133" s="131">
        <v>558</v>
      </c>
      <c r="I133" s="91" t="s">
        <v>163</v>
      </c>
      <c r="J133" s="92">
        <v>1250</v>
      </c>
      <c r="K133" s="92">
        <v>0</v>
      </c>
      <c r="L133" s="92">
        <v>0</v>
      </c>
      <c r="M133" s="92">
        <v>0</v>
      </c>
      <c r="N133" s="92"/>
      <c r="O133" s="89">
        <f t="shared" si="40"/>
        <v>0</v>
      </c>
      <c r="P133" s="90">
        <f t="shared" si="16"/>
        <v>0</v>
      </c>
      <c r="Q133" s="93"/>
      <c r="R133" s="194" t="s">
        <v>171</v>
      </c>
      <c r="S133" s="92">
        <v>1250</v>
      </c>
      <c r="T133" s="92">
        <v>0</v>
      </c>
      <c r="U133" s="92">
        <v>0</v>
      </c>
      <c r="V133" s="92">
        <v>0</v>
      </c>
      <c r="W133" s="92"/>
      <c r="X133" s="89">
        <f t="shared" si="41"/>
        <v>0</v>
      </c>
      <c r="Y133" s="90">
        <f t="shared" si="17"/>
        <v>0</v>
      </c>
      <c r="Z133" s="154"/>
      <c r="AA133" s="285"/>
      <c r="AB133" s="286"/>
    </row>
    <row r="134" spans="1:28" x14ac:dyDescent="0.25">
      <c r="A134" s="143"/>
      <c r="B134" s="144"/>
      <c r="C134" s="145"/>
      <c r="D134" s="146"/>
      <c r="E134" s="146"/>
      <c r="F134" s="194"/>
      <c r="G134" s="128"/>
      <c r="H134" s="131">
        <v>558</v>
      </c>
      <c r="I134" s="91" t="s">
        <v>164</v>
      </c>
      <c r="J134" s="92">
        <v>1250</v>
      </c>
      <c r="K134" s="92">
        <v>18</v>
      </c>
      <c r="L134" s="92">
        <v>20</v>
      </c>
      <c r="M134" s="92">
        <v>16</v>
      </c>
      <c r="N134" s="92"/>
      <c r="O134" s="89">
        <f t="shared" si="40"/>
        <v>18</v>
      </c>
      <c r="P134" s="90">
        <f t="shared" si="16"/>
        <v>9.4665600000000006E-3</v>
      </c>
      <c r="Q134" s="93"/>
      <c r="R134" s="194" t="s">
        <v>172</v>
      </c>
      <c r="S134" s="92">
        <v>1250</v>
      </c>
      <c r="T134" s="92">
        <v>17</v>
      </c>
      <c r="U134" s="92">
        <v>20</v>
      </c>
      <c r="V134" s="92">
        <v>21</v>
      </c>
      <c r="W134" s="92"/>
      <c r="X134" s="89">
        <f t="shared" si="41"/>
        <v>19.333333333333332</v>
      </c>
      <c r="Y134" s="90">
        <f t="shared" si="17"/>
        <v>1.0167786666666666E-2</v>
      </c>
      <c r="Z134" s="154"/>
      <c r="AA134" s="285"/>
      <c r="AB134" s="286"/>
    </row>
    <row r="135" spans="1:28" x14ac:dyDescent="0.25">
      <c r="A135" s="143"/>
      <c r="B135" s="144"/>
      <c r="C135" s="145"/>
      <c r="D135" s="146"/>
      <c r="E135" s="146"/>
      <c r="F135" s="214"/>
      <c r="G135" s="165"/>
      <c r="H135" s="166">
        <v>558</v>
      </c>
      <c r="I135" s="91" t="s">
        <v>165</v>
      </c>
      <c r="J135" s="92">
        <v>1250</v>
      </c>
      <c r="K135" s="92">
        <v>0</v>
      </c>
      <c r="L135" s="92">
        <v>0</v>
      </c>
      <c r="M135" s="92">
        <v>0</v>
      </c>
      <c r="N135" s="92"/>
      <c r="O135" s="89">
        <f>(K135+L135+M135)/3</f>
        <v>0</v>
      </c>
      <c r="P135" s="90">
        <f t="shared" si="16"/>
        <v>0</v>
      </c>
      <c r="Q135" s="107"/>
      <c r="R135" s="194" t="s">
        <v>173</v>
      </c>
      <c r="S135" s="92">
        <v>1250</v>
      </c>
      <c r="T135" s="92">
        <v>0</v>
      </c>
      <c r="U135" s="92">
        <v>0</v>
      </c>
      <c r="V135" s="92">
        <v>0</v>
      </c>
      <c r="W135" s="92"/>
      <c r="X135" s="89">
        <f t="shared" ref="X135" si="42">(T135+U135+V135)/3</f>
        <v>0</v>
      </c>
      <c r="Y135" s="90">
        <f t="shared" si="17"/>
        <v>0</v>
      </c>
      <c r="Z135" s="276"/>
      <c r="AA135" s="285"/>
      <c r="AB135" s="286"/>
    </row>
    <row r="136" spans="1:28" x14ac:dyDescent="0.25">
      <c r="A136" s="143"/>
      <c r="B136" s="144"/>
      <c r="C136" s="145"/>
      <c r="D136" s="146"/>
      <c r="E136" s="146"/>
      <c r="F136" s="214"/>
      <c r="G136" s="165"/>
      <c r="H136" s="166">
        <v>558</v>
      </c>
      <c r="I136" s="91" t="s">
        <v>129</v>
      </c>
      <c r="J136" s="92">
        <v>1250</v>
      </c>
      <c r="K136" s="92"/>
      <c r="L136" s="92"/>
      <c r="M136" s="92"/>
      <c r="N136" s="92"/>
      <c r="O136" s="89"/>
      <c r="P136" s="90"/>
      <c r="Q136" s="107"/>
      <c r="R136" s="194" t="s">
        <v>133</v>
      </c>
      <c r="S136" s="92">
        <v>1250</v>
      </c>
      <c r="T136" s="92"/>
      <c r="U136" s="92"/>
      <c r="V136" s="92"/>
      <c r="W136" s="92"/>
      <c r="X136" s="89"/>
      <c r="Y136" s="90">
        <f t="shared" si="17"/>
        <v>0</v>
      </c>
      <c r="Z136" s="276"/>
      <c r="AA136" s="285"/>
      <c r="AB136" s="286"/>
    </row>
    <row r="137" spans="1:28" x14ac:dyDescent="0.25">
      <c r="A137" s="143"/>
      <c r="B137" s="144"/>
      <c r="C137" s="145"/>
      <c r="D137" s="146"/>
      <c r="E137" s="146"/>
      <c r="F137" s="214"/>
      <c r="G137" s="165"/>
      <c r="H137" s="166">
        <v>558</v>
      </c>
      <c r="I137" s="91" t="s">
        <v>139</v>
      </c>
      <c r="J137" s="92">
        <v>1250</v>
      </c>
      <c r="K137" s="92"/>
      <c r="L137" s="92"/>
      <c r="M137" s="92"/>
      <c r="N137" s="92"/>
      <c r="O137" s="89"/>
      <c r="P137" s="90"/>
      <c r="Q137" s="107"/>
      <c r="R137" s="194" t="s">
        <v>174</v>
      </c>
      <c r="S137" s="92">
        <v>1250</v>
      </c>
      <c r="T137" s="92"/>
      <c r="U137" s="92"/>
      <c r="V137" s="92"/>
      <c r="W137" s="92"/>
      <c r="X137" s="89"/>
      <c r="Y137" s="90">
        <f t="shared" si="17"/>
        <v>0</v>
      </c>
      <c r="Z137" s="276"/>
      <c r="AA137" s="285"/>
      <c r="AB137" s="286"/>
    </row>
    <row r="138" spans="1:28" x14ac:dyDescent="0.25">
      <c r="A138" s="143"/>
      <c r="B138" s="144"/>
      <c r="C138" s="145"/>
      <c r="D138" s="146"/>
      <c r="E138" s="146"/>
      <c r="F138" s="214"/>
      <c r="G138" s="165"/>
      <c r="H138" s="166">
        <v>558</v>
      </c>
      <c r="I138" s="91" t="s">
        <v>130</v>
      </c>
      <c r="J138" s="92">
        <v>1250</v>
      </c>
      <c r="K138" s="92"/>
      <c r="L138" s="92"/>
      <c r="M138" s="92"/>
      <c r="N138" s="92"/>
      <c r="O138" s="89"/>
      <c r="P138" s="90"/>
      <c r="Q138" s="107"/>
      <c r="R138" s="194" t="s">
        <v>175</v>
      </c>
      <c r="S138" s="92">
        <v>1250</v>
      </c>
      <c r="T138" s="92"/>
      <c r="U138" s="92"/>
      <c r="V138" s="92"/>
      <c r="W138" s="92"/>
      <c r="X138" s="89"/>
      <c r="Y138" s="90">
        <f t="shared" si="17"/>
        <v>0</v>
      </c>
      <c r="Z138" s="276"/>
      <c r="AA138" s="285"/>
      <c r="AB138" s="286"/>
    </row>
    <row r="139" spans="1:28" x14ac:dyDescent="0.25">
      <c r="A139" s="143"/>
      <c r="B139" s="144"/>
      <c r="C139" s="145"/>
      <c r="D139" s="146"/>
      <c r="E139" s="146"/>
      <c r="F139" s="214"/>
      <c r="G139" s="165"/>
      <c r="H139" s="166">
        <v>558</v>
      </c>
      <c r="I139" s="91" t="s">
        <v>166</v>
      </c>
      <c r="J139" s="92">
        <v>1250</v>
      </c>
      <c r="K139" s="92"/>
      <c r="L139" s="92"/>
      <c r="M139" s="92"/>
      <c r="N139" s="92"/>
      <c r="O139" s="89"/>
      <c r="P139" s="90"/>
      <c r="Q139" s="107"/>
      <c r="R139" s="194" t="s">
        <v>176</v>
      </c>
      <c r="S139" s="92">
        <v>1250</v>
      </c>
      <c r="T139" s="92"/>
      <c r="U139" s="92"/>
      <c r="V139" s="92"/>
      <c r="W139" s="92"/>
      <c r="X139" s="89"/>
      <c r="Y139" s="90">
        <f t="shared" ref="Y139:Y156" si="43">1.73*0.38*X139/S139</f>
        <v>0</v>
      </c>
      <c r="Z139" s="276"/>
      <c r="AA139" s="285"/>
      <c r="AB139" s="286"/>
    </row>
    <row r="140" spans="1:28" x14ac:dyDescent="0.25">
      <c r="A140" s="143"/>
      <c r="B140" s="144"/>
      <c r="C140" s="145"/>
      <c r="D140" s="146"/>
      <c r="E140" s="146"/>
      <c r="F140" s="214"/>
      <c r="G140" s="165"/>
      <c r="H140" s="166">
        <v>558</v>
      </c>
      <c r="I140" s="91" t="s">
        <v>135</v>
      </c>
      <c r="J140" s="92">
        <v>1250</v>
      </c>
      <c r="K140" s="92"/>
      <c r="L140" s="92"/>
      <c r="M140" s="92"/>
      <c r="N140" s="92"/>
      <c r="O140" s="89"/>
      <c r="P140" s="90"/>
      <c r="Q140" s="107"/>
      <c r="R140" s="194" t="s">
        <v>177</v>
      </c>
      <c r="S140" s="92">
        <v>1250</v>
      </c>
      <c r="T140" s="92"/>
      <c r="U140" s="92"/>
      <c r="V140" s="92"/>
      <c r="W140" s="92"/>
      <c r="X140" s="89"/>
      <c r="Y140" s="90">
        <f t="shared" si="43"/>
        <v>0</v>
      </c>
      <c r="Z140" s="276"/>
      <c r="AA140" s="285"/>
      <c r="AB140" s="286"/>
    </row>
    <row r="141" spans="1:28" x14ac:dyDescent="0.25">
      <c r="A141" s="143"/>
      <c r="B141" s="144"/>
      <c r="C141" s="145"/>
      <c r="D141" s="146"/>
      <c r="E141" s="146"/>
      <c r="F141" s="214"/>
      <c r="G141" s="165"/>
      <c r="H141" s="166">
        <v>558</v>
      </c>
      <c r="I141" s="91" t="s">
        <v>167</v>
      </c>
      <c r="J141" s="92">
        <v>1250</v>
      </c>
      <c r="K141" s="92"/>
      <c r="L141" s="92"/>
      <c r="M141" s="92"/>
      <c r="N141" s="92"/>
      <c r="O141" s="89"/>
      <c r="P141" s="90"/>
      <c r="Q141" s="107"/>
      <c r="R141" s="194" t="s">
        <v>178</v>
      </c>
      <c r="S141" s="92">
        <v>1250</v>
      </c>
      <c r="T141" s="92"/>
      <c r="U141" s="92"/>
      <c r="V141" s="92"/>
      <c r="W141" s="92"/>
      <c r="X141" s="89"/>
      <c r="Y141" s="90">
        <f t="shared" si="43"/>
        <v>0</v>
      </c>
      <c r="Z141" s="276"/>
      <c r="AA141" s="285"/>
      <c r="AB141" s="286"/>
    </row>
    <row r="142" spans="1:28" x14ac:dyDescent="0.25">
      <c r="A142" s="143"/>
      <c r="B142" s="144"/>
      <c r="C142" s="145"/>
      <c r="D142" s="146"/>
      <c r="E142" s="146"/>
      <c r="F142" s="214"/>
      <c r="G142" s="165"/>
      <c r="H142" s="166">
        <v>558</v>
      </c>
      <c r="I142" s="91" t="s">
        <v>136</v>
      </c>
      <c r="J142" s="92">
        <v>1250</v>
      </c>
      <c r="K142" s="92"/>
      <c r="L142" s="92"/>
      <c r="M142" s="92"/>
      <c r="N142" s="92"/>
      <c r="O142" s="89"/>
      <c r="P142" s="90"/>
      <c r="Q142" s="107"/>
      <c r="R142" s="194" t="s">
        <v>179</v>
      </c>
      <c r="S142" s="92">
        <v>1250</v>
      </c>
      <c r="T142" s="92"/>
      <c r="U142" s="92"/>
      <c r="V142" s="92"/>
      <c r="W142" s="92"/>
      <c r="X142" s="89"/>
      <c r="Y142" s="90">
        <f t="shared" si="43"/>
        <v>0</v>
      </c>
      <c r="Z142" s="276"/>
      <c r="AA142" s="285"/>
      <c r="AB142" s="286"/>
    </row>
    <row r="143" spans="1:28" x14ac:dyDescent="0.25">
      <c r="A143" s="143"/>
      <c r="B143" s="144"/>
      <c r="C143" s="145"/>
      <c r="D143" s="146"/>
      <c r="E143" s="146"/>
      <c r="F143" s="214"/>
      <c r="G143" s="165"/>
      <c r="H143" s="166">
        <v>558</v>
      </c>
      <c r="I143" s="91" t="s">
        <v>140</v>
      </c>
      <c r="J143" s="92">
        <v>1250</v>
      </c>
      <c r="K143" s="92"/>
      <c r="L143" s="92"/>
      <c r="M143" s="92"/>
      <c r="N143" s="92"/>
      <c r="O143" s="89"/>
      <c r="P143" s="90"/>
      <c r="Q143" s="107"/>
      <c r="R143" s="194" t="s">
        <v>180</v>
      </c>
      <c r="S143" s="92">
        <v>1250</v>
      </c>
      <c r="T143" s="92"/>
      <c r="U143" s="92"/>
      <c r="V143" s="92"/>
      <c r="W143" s="92"/>
      <c r="X143" s="89"/>
      <c r="Y143" s="90">
        <f t="shared" si="43"/>
        <v>0</v>
      </c>
      <c r="Z143" s="276"/>
      <c r="AA143" s="285"/>
      <c r="AB143" s="286"/>
    </row>
    <row r="144" spans="1:28" x14ac:dyDescent="0.25">
      <c r="A144" s="143"/>
      <c r="B144" s="144"/>
      <c r="C144" s="145"/>
      <c r="D144" s="146"/>
      <c r="E144" s="146"/>
      <c r="F144" s="214"/>
      <c r="G144" s="165"/>
      <c r="H144" s="166">
        <v>558</v>
      </c>
      <c r="I144" s="91" t="s">
        <v>131</v>
      </c>
      <c r="J144" s="92">
        <v>1250</v>
      </c>
      <c r="K144" s="92"/>
      <c r="L144" s="92"/>
      <c r="M144" s="92"/>
      <c r="N144" s="92"/>
      <c r="O144" s="89"/>
      <c r="P144" s="90"/>
      <c r="Q144" s="107"/>
      <c r="R144" s="194" t="s">
        <v>181</v>
      </c>
      <c r="S144" s="92">
        <v>1250</v>
      </c>
      <c r="T144" s="92"/>
      <c r="U144" s="92"/>
      <c r="V144" s="92"/>
      <c r="W144" s="92"/>
      <c r="X144" s="89"/>
      <c r="Y144" s="90">
        <f t="shared" si="43"/>
        <v>0</v>
      </c>
      <c r="Z144" s="154"/>
      <c r="AA144" s="285"/>
      <c r="AB144" s="286"/>
    </row>
    <row r="145" spans="1:28" ht="15.75" thickBot="1" x14ac:dyDescent="0.3">
      <c r="A145" s="147"/>
      <c r="B145" s="148"/>
      <c r="C145" s="149"/>
      <c r="D145" s="150"/>
      <c r="E145" s="150"/>
      <c r="F145" s="192"/>
      <c r="G145" s="129"/>
      <c r="H145" s="167">
        <v>558</v>
      </c>
      <c r="I145" s="168" t="s">
        <v>144</v>
      </c>
      <c r="J145" s="76">
        <v>1250</v>
      </c>
      <c r="K145" s="168"/>
      <c r="L145" s="168"/>
      <c r="M145" s="168"/>
      <c r="N145" s="168"/>
      <c r="O145" s="168"/>
      <c r="P145" s="168"/>
      <c r="Q145" s="235"/>
      <c r="R145" s="238" t="s">
        <v>182</v>
      </c>
      <c r="S145" s="199">
        <v>1250</v>
      </c>
      <c r="T145" s="199"/>
      <c r="U145" s="199"/>
      <c r="V145" s="199"/>
      <c r="W145" s="199"/>
      <c r="X145" s="200"/>
      <c r="Y145" s="239">
        <f t="shared" si="43"/>
        <v>0</v>
      </c>
      <c r="Z145" s="275"/>
      <c r="AA145" s="287"/>
      <c r="AB145" s="288"/>
    </row>
    <row r="146" spans="1:28" ht="15.75" thickBot="1" x14ac:dyDescent="0.3">
      <c r="A146" s="160"/>
      <c r="B146" s="240">
        <v>0.57986111111111105</v>
      </c>
      <c r="C146" s="242"/>
      <c r="D146" s="163"/>
      <c r="E146" s="164"/>
      <c r="F146" s="53" t="s">
        <v>39</v>
      </c>
      <c r="G146" s="45" t="s">
        <v>26</v>
      </c>
      <c r="H146" s="131">
        <v>556</v>
      </c>
      <c r="I146" s="116" t="s">
        <v>27</v>
      </c>
      <c r="J146" s="136">
        <v>630</v>
      </c>
      <c r="K146" s="118"/>
      <c r="L146" s="118"/>
      <c r="M146" s="118"/>
      <c r="N146" s="118" t="s">
        <v>36</v>
      </c>
      <c r="O146" s="117"/>
      <c r="P146" s="119"/>
      <c r="Q146" s="183" t="s">
        <v>252</v>
      </c>
      <c r="R146" s="193" t="s">
        <v>29</v>
      </c>
      <c r="S146" s="64">
        <v>630</v>
      </c>
      <c r="T146" s="118">
        <f>SUM(T147:T156)</f>
        <v>35</v>
      </c>
      <c r="U146" s="118">
        <f>SUM(U147:U156)</f>
        <v>41</v>
      </c>
      <c r="V146" s="118">
        <f>SUM(V147:V156)</f>
        <v>51</v>
      </c>
      <c r="W146" s="118" t="s">
        <v>38</v>
      </c>
      <c r="X146" s="117">
        <f>(T146+U146+V146)/3</f>
        <v>42.333333333333336</v>
      </c>
      <c r="Y146" s="119">
        <f t="shared" si="43"/>
        <v>4.4174497354497355E-2</v>
      </c>
      <c r="Z146" s="213" t="s">
        <v>252</v>
      </c>
      <c r="AA146" s="283">
        <f t="shared" ref="AA139:AA156" si="44">P146+Y146</f>
        <v>4.4174497354497355E-2</v>
      </c>
      <c r="AB146" s="284">
        <f t="shared" ref="AB139:AB156" si="45">(S146 - (AA146*S146))*0.8</f>
        <v>481.73605333333336</v>
      </c>
    </row>
    <row r="147" spans="1:28" ht="15.75" thickBot="1" x14ac:dyDescent="0.3">
      <c r="A147" s="143"/>
      <c r="B147" s="241"/>
      <c r="C147" s="243"/>
      <c r="D147" s="244"/>
      <c r="E147" s="245"/>
      <c r="F147" s="91"/>
      <c r="G147" s="128"/>
      <c r="H147" s="156">
        <v>556</v>
      </c>
      <c r="I147" s="116" t="s">
        <v>137</v>
      </c>
      <c r="J147" s="86">
        <v>630</v>
      </c>
      <c r="K147" s="118"/>
      <c r="L147" s="118"/>
      <c r="M147" s="118"/>
      <c r="N147" s="118"/>
      <c r="O147" s="117"/>
      <c r="P147" s="119"/>
      <c r="Q147" s="213"/>
      <c r="R147" s="236" t="s">
        <v>147</v>
      </c>
      <c r="S147" s="86">
        <v>630</v>
      </c>
      <c r="T147" s="92">
        <v>14</v>
      </c>
      <c r="U147" s="92">
        <v>19</v>
      </c>
      <c r="V147" s="92">
        <v>30</v>
      </c>
      <c r="W147" s="92"/>
      <c r="X147" s="89">
        <f>(T147+U147+V147)/3</f>
        <v>21</v>
      </c>
      <c r="Y147" s="90">
        <f t="shared" si="43"/>
        <v>2.191333333333333E-2</v>
      </c>
      <c r="Z147" s="213"/>
      <c r="AA147" s="285"/>
      <c r="AB147" s="286"/>
    </row>
    <row r="148" spans="1:28" x14ac:dyDescent="0.25">
      <c r="A148" s="143"/>
      <c r="B148" s="144"/>
      <c r="C148" s="145"/>
      <c r="D148" s="146"/>
      <c r="E148" s="161"/>
      <c r="F148" s="91"/>
      <c r="G148" s="128"/>
      <c r="H148" s="156">
        <v>556</v>
      </c>
      <c r="I148" s="116" t="s">
        <v>148</v>
      </c>
      <c r="J148" s="86">
        <v>630</v>
      </c>
      <c r="K148" s="118"/>
      <c r="L148" s="118"/>
      <c r="M148" s="118"/>
      <c r="N148" s="118"/>
      <c r="O148" s="117"/>
      <c r="P148" s="119"/>
      <c r="Q148" s="213"/>
      <c r="R148" s="236" t="s">
        <v>154</v>
      </c>
      <c r="S148" s="86">
        <v>630</v>
      </c>
      <c r="T148" s="169" t="s">
        <v>158</v>
      </c>
      <c r="U148" s="128"/>
      <c r="V148" s="128"/>
      <c r="W148" s="118"/>
      <c r="X148" s="89"/>
      <c r="Y148" s="90">
        <f t="shared" si="43"/>
        <v>0</v>
      </c>
      <c r="Z148" s="213"/>
      <c r="AA148" s="285"/>
      <c r="AB148" s="286"/>
    </row>
    <row r="149" spans="1:28" x14ac:dyDescent="0.25">
      <c r="A149" s="143"/>
      <c r="B149" s="144"/>
      <c r="C149" s="145"/>
      <c r="D149" s="146"/>
      <c r="E149" s="162"/>
      <c r="F149" s="91"/>
      <c r="G149" s="128"/>
      <c r="H149" s="156">
        <v>556</v>
      </c>
      <c r="I149" s="116" t="s">
        <v>134</v>
      </c>
      <c r="J149" s="86">
        <v>630</v>
      </c>
      <c r="K149" s="118"/>
      <c r="L149" s="118"/>
      <c r="M149" s="118"/>
      <c r="N149" s="118"/>
      <c r="O149" s="117"/>
      <c r="P149" s="119"/>
      <c r="Q149" s="213"/>
      <c r="R149" s="237" t="s">
        <v>155</v>
      </c>
      <c r="S149" s="86">
        <v>630</v>
      </c>
      <c r="T149" s="118">
        <v>10</v>
      </c>
      <c r="U149" s="118">
        <v>11</v>
      </c>
      <c r="V149" s="118">
        <v>10</v>
      </c>
      <c r="W149" s="118"/>
      <c r="X149" s="89">
        <f t="shared" ref="X149" si="46">(T149+U149+V149)/3</f>
        <v>10.333333333333334</v>
      </c>
      <c r="Y149" s="90">
        <f t="shared" si="43"/>
        <v>1.0782751322751322E-2</v>
      </c>
      <c r="Z149" s="213"/>
      <c r="AA149" s="285"/>
      <c r="AB149" s="286"/>
    </row>
    <row r="150" spans="1:28" x14ac:dyDescent="0.25">
      <c r="A150" s="143"/>
      <c r="B150" s="144"/>
      <c r="C150" s="145"/>
      <c r="D150" s="146"/>
      <c r="E150" s="162"/>
      <c r="F150" s="91"/>
      <c r="G150" s="128"/>
      <c r="H150" s="156">
        <v>556</v>
      </c>
      <c r="I150" s="116" t="s">
        <v>138</v>
      </c>
      <c r="J150" s="86">
        <v>630</v>
      </c>
      <c r="K150" s="118"/>
      <c r="L150" s="118"/>
      <c r="M150" s="118"/>
      <c r="N150" s="118"/>
      <c r="O150" s="117"/>
      <c r="P150" s="119"/>
      <c r="Q150" s="213"/>
      <c r="R150" s="237" t="s">
        <v>156</v>
      </c>
      <c r="S150" s="86">
        <v>630</v>
      </c>
      <c r="T150" s="169" t="s">
        <v>158</v>
      </c>
      <c r="U150" s="128"/>
      <c r="V150" s="128"/>
      <c r="W150" s="118"/>
      <c r="X150" s="118"/>
      <c r="Y150" s="90">
        <f t="shared" si="43"/>
        <v>0</v>
      </c>
      <c r="Z150" s="213"/>
      <c r="AA150" s="285"/>
      <c r="AB150" s="286"/>
    </row>
    <row r="151" spans="1:28" x14ac:dyDescent="0.25">
      <c r="A151" s="143"/>
      <c r="B151" s="144"/>
      <c r="C151" s="145"/>
      <c r="D151" s="146"/>
      <c r="E151" s="162"/>
      <c r="F151" s="91"/>
      <c r="G151" s="128"/>
      <c r="H151" s="156">
        <v>556</v>
      </c>
      <c r="I151" s="116" t="s">
        <v>128</v>
      </c>
      <c r="J151" s="86">
        <v>630</v>
      </c>
      <c r="K151" s="118"/>
      <c r="L151" s="118"/>
      <c r="M151" s="118"/>
      <c r="N151" s="118"/>
      <c r="O151" s="117"/>
      <c r="P151" s="119"/>
      <c r="Q151" s="213"/>
      <c r="R151" s="120" t="s">
        <v>131</v>
      </c>
      <c r="S151" s="86">
        <v>630</v>
      </c>
      <c r="T151" s="118"/>
      <c r="U151" s="118"/>
      <c r="V151" s="118"/>
      <c r="W151" s="118"/>
      <c r="X151" s="118"/>
      <c r="Y151" s="90">
        <f t="shared" si="43"/>
        <v>0</v>
      </c>
      <c r="Z151" s="213"/>
      <c r="AA151" s="285"/>
      <c r="AB151" s="286"/>
    </row>
    <row r="152" spans="1:28" x14ac:dyDescent="0.25">
      <c r="A152" s="143"/>
      <c r="B152" s="144"/>
      <c r="C152" s="145"/>
      <c r="D152" s="146"/>
      <c r="E152" s="162"/>
      <c r="F152" s="91"/>
      <c r="G152" s="128"/>
      <c r="H152" s="156">
        <v>556</v>
      </c>
      <c r="I152" s="91" t="s">
        <v>149</v>
      </c>
      <c r="J152" s="86">
        <v>630</v>
      </c>
      <c r="K152" s="92"/>
      <c r="L152" s="92"/>
      <c r="M152" s="92"/>
      <c r="N152" s="92"/>
      <c r="O152" s="89">
        <f>(K152+L152+M152)/3</f>
        <v>0</v>
      </c>
      <c r="P152" s="90">
        <f>O152/J152/1.44</f>
        <v>0</v>
      </c>
      <c r="Q152" s="154"/>
      <c r="R152" s="120" t="s">
        <v>144</v>
      </c>
      <c r="S152" s="86">
        <v>630</v>
      </c>
      <c r="T152" s="152"/>
      <c r="U152" s="152"/>
      <c r="V152" s="152"/>
      <c r="W152" s="152"/>
      <c r="X152" s="152"/>
      <c r="Y152" s="90">
        <f t="shared" si="43"/>
        <v>0</v>
      </c>
      <c r="Z152" s="154"/>
      <c r="AA152" s="285"/>
      <c r="AB152" s="286"/>
    </row>
    <row r="153" spans="1:28" x14ac:dyDescent="0.25">
      <c r="A153" s="143"/>
      <c r="B153" s="144"/>
      <c r="C153" s="145"/>
      <c r="D153" s="146"/>
      <c r="E153" s="162"/>
      <c r="F153" s="91"/>
      <c r="G153" s="128"/>
      <c r="H153" s="156">
        <v>556</v>
      </c>
      <c r="I153" s="179" t="s">
        <v>150</v>
      </c>
      <c r="J153" s="86">
        <v>630</v>
      </c>
      <c r="K153" s="92"/>
      <c r="L153" s="92"/>
      <c r="M153" s="92"/>
      <c r="N153" s="92"/>
      <c r="O153" s="89">
        <f t="shared" ref="O153:O155" si="47">(K153+L153+M153)/3</f>
        <v>0</v>
      </c>
      <c r="P153" s="90">
        <f t="shared" ref="P153:P155" si="48">O153/J153/1.44</f>
        <v>0</v>
      </c>
      <c r="Q153" s="154"/>
      <c r="R153" s="120" t="s">
        <v>141</v>
      </c>
      <c r="S153" s="86">
        <v>630</v>
      </c>
      <c r="T153" s="92"/>
      <c r="U153" s="92"/>
      <c r="V153" s="92"/>
      <c r="W153" s="92"/>
      <c r="X153" s="89"/>
      <c r="Y153" s="90">
        <f t="shared" si="43"/>
        <v>0</v>
      </c>
      <c r="Z153" s="154"/>
      <c r="AA153" s="285"/>
      <c r="AB153" s="286"/>
    </row>
    <row r="154" spans="1:28" x14ac:dyDescent="0.25">
      <c r="A154" s="143"/>
      <c r="B154" s="144"/>
      <c r="C154" s="145"/>
      <c r="D154" s="146"/>
      <c r="E154" s="162"/>
      <c r="F154" s="91"/>
      <c r="G154" s="128"/>
      <c r="H154" s="156">
        <v>556</v>
      </c>
      <c r="I154" s="179" t="s">
        <v>151</v>
      </c>
      <c r="J154" s="86">
        <v>630</v>
      </c>
      <c r="K154" s="128" t="s">
        <v>158</v>
      </c>
      <c r="L154" s="128"/>
      <c r="M154" s="128"/>
      <c r="N154" s="92"/>
      <c r="O154" s="89"/>
      <c r="P154" s="90"/>
      <c r="Q154" s="154"/>
      <c r="R154" s="120" t="s">
        <v>142</v>
      </c>
      <c r="S154" s="86">
        <v>630</v>
      </c>
      <c r="T154" s="92"/>
      <c r="U154" s="92"/>
      <c r="V154" s="92"/>
      <c r="W154" s="92"/>
      <c r="X154" s="89"/>
      <c r="Y154" s="90">
        <f t="shared" si="43"/>
        <v>0</v>
      </c>
      <c r="Z154" s="154"/>
      <c r="AA154" s="285"/>
      <c r="AB154" s="286"/>
    </row>
    <row r="155" spans="1:28" x14ac:dyDescent="0.25">
      <c r="A155" s="143"/>
      <c r="B155" s="144"/>
      <c r="C155" s="145"/>
      <c r="D155" s="146"/>
      <c r="E155" s="162"/>
      <c r="F155" s="91"/>
      <c r="G155" s="128"/>
      <c r="H155" s="156">
        <v>556</v>
      </c>
      <c r="I155" s="180" t="s">
        <v>152</v>
      </c>
      <c r="J155" s="86">
        <v>630</v>
      </c>
      <c r="K155" s="92"/>
      <c r="L155" s="92"/>
      <c r="M155" s="92"/>
      <c r="N155" s="92"/>
      <c r="O155" s="89">
        <f t="shared" si="47"/>
        <v>0</v>
      </c>
      <c r="P155" s="90">
        <f t="shared" si="48"/>
        <v>0</v>
      </c>
      <c r="Q155" s="154"/>
      <c r="R155" s="194" t="s">
        <v>159</v>
      </c>
      <c r="S155" s="86">
        <v>630</v>
      </c>
      <c r="T155" s="92">
        <v>11</v>
      </c>
      <c r="U155" s="92">
        <v>11</v>
      </c>
      <c r="V155" s="92">
        <v>11</v>
      </c>
      <c r="W155" s="92"/>
      <c r="X155" s="89">
        <f t="shared" ref="X155" si="49">(T155+U155+V155)/3</f>
        <v>11</v>
      </c>
      <c r="Y155" s="90">
        <f t="shared" si="43"/>
        <v>1.1478412698412698E-2</v>
      </c>
      <c r="Z155" s="154"/>
      <c r="AA155" s="285"/>
      <c r="AB155" s="286"/>
    </row>
    <row r="156" spans="1:28" ht="15.75" thickBot="1" x14ac:dyDescent="0.3">
      <c r="A156" s="147"/>
      <c r="B156" s="148"/>
      <c r="C156" s="149"/>
      <c r="D156" s="150"/>
      <c r="E156" s="151"/>
      <c r="F156" s="158"/>
      <c r="G156" s="159"/>
      <c r="H156" s="157">
        <v>556</v>
      </c>
      <c r="I156" s="181" t="s">
        <v>153</v>
      </c>
      <c r="J156" s="72">
        <v>630</v>
      </c>
      <c r="K156" s="129" t="s">
        <v>158</v>
      </c>
      <c r="L156" s="129"/>
      <c r="M156" s="129"/>
      <c r="N156" s="76"/>
      <c r="O156" s="75"/>
      <c r="P156" s="77"/>
      <c r="Q156" s="235"/>
      <c r="R156" s="192" t="s">
        <v>157</v>
      </c>
      <c r="S156" s="72">
        <v>630</v>
      </c>
      <c r="T156" s="76"/>
      <c r="U156" s="76"/>
      <c r="V156" s="76"/>
      <c r="W156" s="76"/>
      <c r="X156" s="76"/>
      <c r="Y156" s="77">
        <f t="shared" si="43"/>
        <v>0</v>
      </c>
      <c r="Z156" s="235"/>
      <c r="AA156" s="287"/>
      <c r="AB156" s="288"/>
    </row>
  </sheetData>
  <mergeCells count="17">
    <mergeCell ref="V1:Y1"/>
    <mergeCell ref="V2:Y2"/>
    <mergeCell ref="V3:Y3"/>
    <mergeCell ref="V4:Y4"/>
    <mergeCell ref="F6:Z6"/>
    <mergeCell ref="D8:E8"/>
    <mergeCell ref="A7:E7"/>
    <mergeCell ref="F7:H7"/>
    <mergeCell ref="I8:Q8"/>
    <mergeCell ref="R8:Z8"/>
    <mergeCell ref="B146:B147"/>
    <mergeCell ref="C146:C147"/>
    <mergeCell ref="D147:E147"/>
    <mergeCell ref="A71:A78"/>
    <mergeCell ref="A79:A91"/>
    <mergeCell ref="A92:A104"/>
    <mergeCell ref="A105:A1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2022-11-16T12:45:01Z</dcterms:modified>
</cp:coreProperties>
</file>