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tabRatio="650" activeTab="1"/>
  </bookViews>
  <sheets>
    <sheet name="Январь" sheetId="13" r:id="rId1"/>
    <sheet name="Февраль" sheetId="25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G84" i="25" l="1"/>
  <c r="E84" i="25" s="1"/>
  <c r="R84" i="25" s="1"/>
  <c r="S84" i="25" s="1"/>
  <c r="G83" i="25"/>
  <c r="E83" i="25"/>
  <c r="R83" i="25" s="1"/>
  <c r="G82" i="25"/>
  <c r="E82" i="25"/>
  <c r="R82" i="25" s="1"/>
  <c r="S82" i="25" s="1"/>
  <c r="G81" i="25"/>
  <c r="E81" i="25"/>
  <c r="R81" i="25" s="1"/>
  <c r="S81" i="25" s="1"/>
  <c r="G80" i="25"/>
  <c r="E80" i="25"/>
  <c r="R80" i="25" s="1"/>
  <c r="S80" i="25" s="1"/>
  <c r="G79" i="25"/>
  <c r="E79" i="25"/>
  <c r="R79" i="25" s="1"/>
  <c r="S79" i="25" s="1"/>
  <c r="K78" i="25"/>
  <c r="J78" i="25"/>
  <c r="G78" i="25" s="1"/>
  <c r="E78" i="25" s="1"/>
  <c r="R78" i="25" s="1"/>
  <c r="S78" i="25" s="1"/>
  <c r="G77" i="25"/>
  <c r="E77" i="25" s="1"/>
  <c r="R77" i="25" s="1"/>
  <c r="K76" i="25"/>
  <c r="G75" i="25"/>
  <c r="E75" i="25" s="1"/>
  <c r="R75" i="25" s="1"/>
  <c r="J74" i="25"/>
  <c r="G74" i="25"/>
  <c r="E74" i="25" s="1"/>
  <c r="R74" i="25" s="1"/>
  <c r="G73" i="25"/>
  <c r="E73" i="25" s="1"/>
  <c r="R73" i="25" s="1"/>
  <c r="S73" i="25" s="1"/>
  <c r="G72" i="25"/>
  <c r="E72" i="25" s="1"/>
  <c r="R72" i="25" s="1"/>
  <c r="S72" i="25" s="1"/>
  <c r="G71" i="25"/>
  <c r="E71" i="25" s="1"/>
  <c r="R71" i="25" s="1"/>
  <c r="S71" i="25" s="1"/>
  <c r="G70" i="25"/>
  <c r="E70" i="25" s="1"/>
  <c r="R70" i="25" s="1"/>
  <c r="S70" i="25" s="1"/>
  <c r="G69" i="25"/>
  <c r="E69" i="25" s="1"/>
  <c r="R69" i="25" s="1"/>
  <c r="S69" i="25" s="1"/>
  <c r="G68" i="25"/>
  <c r="E68" i="25" s="1"/>
  <c r="R68" i="25" s="1"/>
  <c r="S68" i="25" s="1"/>
  <c r="G67" i="25"/>
  <c r="E67" i="25" s="1"/>
  <c r="R67" i="25" s="1"/>
  <c r="S67" i="25" s="1"/>
  <c r="K66" i="25"/>
  <c r="J66" i="25"/>
  <c r="I66" i="25"/>
  <c r="H66" i="25"/>
  <c r="G66" i="25"/>
  <c r="E66" i="25" s="1"/>
  <c r="R66" i="25" s="1"/>
  <c r="S66" i="25" s="1"/>
  <c r="F66" i="25"/>
  <c r="G65" i="25"/>
  <c r="E65" i="25"/>
  <c r="G64" i="25"/>
  <c r="E64" i="25"/>
  <c r="R64" i="25" s="1"/>
  <c r="G63" i="25"/>
  <c r="E63" i="25" s="1"/>
  <c r="G62" i="25"/>
  <c r="E62" i="25"/>
  <c r="G61" i="25"/>
  <c r="E61" i="25" s="1"/>
  <c r="G60" i="25"/>
  <c r="E60" i="25"/>
  <c r="G59" i="25"/>
  <c r="E59" i="25"/>
  <c r="R59" i="25" s="1"/>
  <c r="S59" i="25" s="1"/>
  <c r="G58" i="25"/>
  <c r="E58" i="25" s="1"/>
  <c r="K57" i="25"/>
  <c r="J57" i="25"/>
  <c r="I57" i="25"/>
  <c r="H57" i="25"/>
  <c r="G57" i="25" s="1"/>
  <c r="E57" i="25" s="1"/>
  <c r="F57" i="25"/>
  <c r="G56" i="25"/>
  <c r="E56" i="25" s="1"/>
  <c r="R55" i="25"/>
  <c r="S55" i="25" s="1"/>
  <c r="G55" i="25"/>
  <c r="E55" i="25" s="1"/>
  <c r="G54" i="25"/>
  <c r="E54" i="25" s="1"/>
  <c r="R54" i="25" s="1"/>
  <c r="S54" i="25" s="1"/>
  <c r="R53" i="25"/>
  <c r="S53" i="25" s="1"/>
  <c r="G53" i="25"/>
  <c r="E53" i="25" s="1"/>
  <c r="G52" i="25"/>
  <c r="E52" i="25" s="1"/>
  <c r="R52" i="25" s="1"/>
  <c r="S52" i="25" s="1"/>
  <c r="R51" i="25"/>
  <c r="S51" i="25" s="1"/>
  <c r="G51" i="25"/>
  <c r="E51" i="25" s="1"/>
  <c r="K50" i="25"/>
  <c r="G50" i="25" s="1"/>
  <c r="E50" i="25" s="1"/>
  <c r="R50" i="25" s="1"/>
  <c r="S50" i="25" s="1"/>
  <c r="S49" i="25"/>
  <c r="G49" i="25"/>
  <c r="E49" i="25"/>
  <c r="R49" i="25" s="1"/>
  <c r="S48" i="25"/>
  <c r="G48" i="25"/>
  <c r="E48" i="25"/>
  <c r="R48" i="25" s="1"/>
  <c r="J47" i="25"/>
  <c r="G47" i="25"/>
  <c r="E47" i="25"/>
  <c r="R47" i="25" s="1"/>
  <c r="S47" i="25" s="1"/>
  <c r="G46" i="25"/>
  <c r="E46" i="25"/>
  <c r="R46" i="25" s="1"/>
  <c r="S46" i="25" s="1"/>
  <c r="G45" i="25"/>
  <c r="E45" i="25"/>
  <c r="R45" i="25" s="1"/>
  <c r="S45" i="25" s="1"/>
  <c r="K44" i="25"/>
  <c r="J44" i="25"/>
  <c r="I44" i="25"/>
  <c r="I43" i="25" s="1"/>
  <c r="I40" i="25" s="1"/>
  <c r="H44" i="25"/>
  <c r="F44" i="25"/>
  <c r="F43" i="25" s="1"/>
  <c r="F40" i="25" s="1"/>
  <c r="K43" i="25"/>
  <c r="K40" i="25" s="1"/>
  <c r="K39" i="25" s="1"/>
  <c r="H43" i="25"/>
  <c r="F39" i="25"/>
  <c r="F85" i="25" s="1"/>
  <c r="G38" i="25"/>
  <c r="E38" i="25" s="1"/>
  <c r="R38" i="25" s="1"/>
  <c r="S38" i="25" s="1"/>
  <c r="G37" i="25"/>
  <c r="E37" i="25"/>
  <c r="R37" i="25" s="1"/>
  <c r="S37" i="25" s="1"/>
  <c r="G36" i="25"/>
  <c r="E36" i="25" s="1"/>
  <c r="R36" i="25" s="1"/>
  <c r="S36" i="25" s="1"/>
  <c r="G35" i="25"/>
  <c r="E35" i="25"/>
  <c r="R35" i="25" s="1"/>
  <c r="S35" i="25" s="1"/>
  <c r="H34" i="25"/>
  <c r="G34" i="25" s="1"/>
  <c r="E34" i="25" s="1"/>
  <c r="R34" i="25" s="1"/>
  <c r="S34" i="25" s="1"/>
  <c r="R33" i="25"/>
  <c r="S33" i="25" s="1"/>
  <c r="S32" i="25"/>
  <c r="G32" i="25"/>
  <c r="E32" i="25"/>
  <c r="R32" i="25" s="1"/>
  <c r="J31" i="25"/>
  <c r="G31" i="25"/>
  <c r="E31" i="25" s="1"/>
  <c r="R31" i="25" s="1"/>
  <c r="S31" i="25" s="1"/>
  <c r="J30" i="25"/>
  <c r="H30" i="25"/>
  <c r="G30" i="25" s="1"/>
  <c r="E30" i="25" s="1"/>
  <c r="R30" i="25" s="1"/>
  <c r="S30" i="25" s="1"/>
  <c r="S29" i="25"/>
  <c r="R29" i="25"/>
  <c r="G29" i="25"/>
  <c r="E29" i="25"/>
  <c r="S28" i="25"/>
  <c r="R28" i="25"/>
  <c r="G28" i="25"/>
  <c r="E28" i="25"/>
  <c r="H27" i="25"/>
  <c r="G27" i="25" s="1"/>
  <c r="G26" i="25" s="1"/>
  <c r="E27" i="25"/>
  <c r="R27" i="25" s="1"/>
  <c r="S27" i="25" s="1"/>
  <c r="R25" i="25"/>
  <c r="R24" i="25"/>
  <c r="S24" i="25" s="1"/>
  <c r="G24" i="25"/>
  <c r="E24" i="25" s="1"/>
  <c r="E23" i="25" s="1"/>
  <c r="R23" i="25"/>
  <c r="S23" i="25" s="1"/>
  <c r="H23" i="25"/>
  <c r="G23" i="25" s="1"/>
  <c r="G22" i="25"/>
  <c r="E22" i="25" s="1"/>
  <c r="R22" i="25" s="1"/>
  <c r="S22" i="25" s="1"/>
  <c r="S21" i="25"/>
  <c r="R21" i="25"/>
  <c r="G21" i="25"/>
  <c r="E21" i="25" s="1"/>
  <c r="R20" i="25"/>
  <c r="S20" i="25" s="1"/>
  <c r="G20" i="25"/>
  <c r="E20" i="25" s="1"/>
  <c r="G19" i="25"/>
  <c r="E19" i="25" s="1"/>
  <c r="R19" i="25" s="1"/>
  <c r="S19" i="25" s="1"/>
  <c r="J18" i="25"/>
  <c r="H18" i="25"/>
  <c r="G18" i="25"/>
  <c r="E18" i="25" s="1"/>
  <c r="R18" i="25" s="1"/>
  <c r="S18" i="25" s="1"/>
  <c r="G17" i="25"/>
  <c r="E17" i="25"/>
  <c r="R17" i="25" s="1"/>
  <c r="S17" i="25" s="1"/>
  <c r="J16" i="25"/>
  <c r="J14" i="25" s="1"/>
  <c r="J13" i="25" s="1"/>
  <c r="I16" i="25"/>
  <c r="H16" i="25"/>
  <c r="G16" i="25" s="1"/>
  <c r="E16" i="25"/>
  <c r="R16" i="25" s="1"/>
  <c r="S16" i="25" s="1"/>
  <c r="G15" i="25"/>
  <c r="E15" i="25"/>
  <c r="R15" i="25" s="1"/>
  <c r="S15" i="25" s="1"/>
  <c r="S14" i="25"/>
  <c r="I14" i="25"/>
  <c r="I13" i="25" s="1"/>
  <c r="H14" i="25"/>
  <c r="G14" i="25"/>
  <c r="E14" i="25" s="1"/>
  <c r="R14" i="25" s="1"/>
  <c r="S41" i="25" l="1"/>
  <c r="N41" i="25"/>
  <c r="I39" i="25"/>
  <c r="E26" i="25"/>
  <c r="R26" i="25" s="1"/>
  <c r="S26" i="25" s="1"/>
  <c r="J43" i="25"/>
  <c r="J40" i="25" s="1"/>
  <c r="G44" i="25"/>
  <c r="E44" i="25" s="1"/>
  <c r="R44" i="25" s="1"/>
  <c r="S44" i="25" s="1"/>
  <c r="H40" i="25"/>
  <c r="P41" i="25"/>
  <c r="J76" i="25"/>
  <c r="G76" i="25" s="1"/>
  <c r="E76" i="25" s="1"/>
  <c r="R76" i="25" s="1"/>
  <c r="U41" i="25"/>
  <c r="H26" i="25"/>
  <c r="H13" i="25" s="1"/>
  <c r="G13" i="25" s="1"/>
  <c r="E13" i="25" l="1"/>
  <c r="O41" i="25"/>
  <c r="J39" i="25"/>
  <c r="T41" i="25"/>
  <c r="G40" i="25"/>
  <c r="H39" i="25"/>
  <c r="G39" i="25" s="1"/>
  <c r="R41" i="25"/>
  <c r="M41" i="25"/>
  <c r="G43" i="25"/>
  <c r="E43" i="25" s="1"/>
  <c r="R43" i="25" s="1"/>
  <c r="S43" i="25" s="1"/>
  <c r="Q41" i="25" l="1"/>
  <c r="L41" i="25"/>
  <c r="E40" i="25"/>
  <c r="E85" i="25"/>
  <c r="E86" i="25" s="1"/>
  <c r="R13" i="25"/>
  <c r="S13" i="25" s="1"/>
  <c r="G87" i="25"/>
  <c r="E39" i="25"/>
  <c r="G85" i="25"/>
  <c r="G86" i="25" s="1"/>
  <c r="R39" i="25" l="1"/>
  <c r="S39" i="25" s="1"/>
  <c r="E87" i="25"/>
  <c r="G84" i="13" l="1"/>
  <c r="E84" i="13" s="1"/>
  <c r="R84" i="13" s="1"/>
  <c r="S84" i="13" s="1"/>
  <c r="G83" i="13"/>
  <c r="E83" i="13"/>
  <c r="R83" i="13" s="1"/>
  <c r="S82" i="13"/>
  <c r="G82" i="13"/>
  <c r="E82" i="13"/>
  <c r="R82" i="13" s="1"/>
  <c r="G81" i="13"/>
  <c r="E81" i="13"/>
  <c r="R81" i="13" s="1"/>
  <c r="S81" i="13" s="1"/>
  <c r="G80" i="13"/>
  <c r="E80" i="13"/>
  <c r="R80" i="13" s="1"/>
  <c r="S80" i="13" s="1"/>
  <c r="S79" i="13"/>
  <c r="G79" i="13"/>
  <c r="E79" i="13"/>
  <c r="R79" i="13" s="1"/>
  <c r="K78" i="13"/>
  <c r="J78" i="13"/>
  <c r="G78" i="13" s="1"/>
  <c r="E78" i="13" s="1"/>
  <c r="R78" i="13" s="1"/>
  <c r="S78" i="13" s="1"/>
  <c r="G77" i="13"/>
  <c r="E77" i="13" s="1"/>
  <c r="R77" i="13" s="1"/>
  <c r="K76" i="13"/>
  <c r="G75" i="13"/>
  <c r="E75" i="13"/>
  <c r="R75" i="13" s="1"/>
  <c r="J74" i="13"/>
  <c r="G74" i="13"/>
  <c r="E74" i="13" s="1"/>
  <c r="R74" i="13" s="1"/>
  <c r="G73" i="13"/>
  <c r="E73" i="13" s="1"/>
  <c r="R73" i="13" s="1"/>
  <c r="S73" i="13" s="1"/>
  <c r="G72" i="13"/>
  <c r="E72" i="13" s="1"/>
  <c r="R72" i="13" s="1"/>
  <c r="S72" i="13" s="1"/>
  <c r="G71" i="13"/>
  <c r="E71" i="13" s="1"/>
  <c r="R71" i="13" s="1"/>
  <c r="S71" i="13" s="1"/>
  <c r="G70" i="13"/>
  <c r="E70" i="13" s="1"/>
  <c r="R70" i="13" s="1"/>
  <c r="S70" i="13" s="1"/>
  <c r="G69" i="13"/>
  <c r="E69" i="13" s="1"/>
  <c r="R69" i="13" s="1"/>
  <c r="S69" i="13" s="1"/>
  <c r="G68" i="13"/>
  <c r="E68" i="13" s="1"/>
  <c r="R68" i="13" s="1"/>
  <c r="S68" i="13" s="1"/>
  <c r="G67" i="13"/>
  <c r="E67" i="13" s="1"/>
  <c r="R67" i="13" s="1"/>
  <c r="S67" i="13" s="1"/>
  <c r="K66" i="13"/>
  <c r="J66" i="13"/>
  <c r="I66" i="13"/>
  <c r="H66" i="13"/>
  <c r="G66" i="13"/>
  <c r="E66" i="13" s="1"/>
  <c r="R66" i="13" s="1"/>
  <c r="S66" i="13" s="1"/>
  <c r="F66" i="13"/>
  <c r="G65" i="13"/>
  <c r="E65" i="13"/>
  <c r="R64" i="13"/>
  <c r="G64" i="13"/>
  <c r="E64" i="13"/>
  <c r="G63" i="13"/>
  <c r="E63" i="13"/>
  <c r="G62" i="13"/>
  <c r="E62" i="13"/>
  <c r="G61" i="13"/>
  <c r="E61" i="13"/>
  <c r="G60" i="13"/>
  <c r="E60" i="13"/>
  <c r="R59" i="13"/>
  <c r="S59" i="13" s="1"/>
  <c r="G59" i="13"/>
  <c r="E59" i="13"/>
  <c r="G58" i="13"/>
  <c r="E58" i="13"/>
  <c r="K57" i="13"/>
  <c r="J57" i="13"/>
  <c r="I57" i="13"/>
  <c r="H57" i="13"/>
  <c r="G57" i="13" s="1"/>
  <c r="E57" i="13" s="1"/>
  <c r="F57" i="13"/>
  <c r="G56" i="13"/>
  <c r="E56" i="13" s="1"/>
  <c r="R55" i="13"/>
  <c r="S55" i="13" s="1"/>
  <c r="G55" i="13"/>
  <c r="E55" i="13" s="1"/>
  <c r="R54" i="13"/>
  <c r="S54" i="13" s="1"/>
  <c r="G54" i="13"/>
  <c r="E54" i="13" s="1"/>
  <c r="R53" i="13"/>
  <c r="S53" i="13" s="1"/>
  <c r="G53" i="13"/>
  <c r="E53" i="13" s="1"/>
  <c r="R52" i="13"/>
  <c r="S52" i="13" s="1"/>
  <c r="G52" i="13"/>
  <c r="E52" i="13" s="1"/>
  <c r="R51" i="13"/>
  <c r="S51" i="13" s="1"/>
  <c r="G51" i="13"/>
  <c r="E51" i="13" s="1"/>
  <c r="R50" i="13"/>
  <c r="S50" i="13" s="1"/>
  <c r="G50" i="13"/>
  <c r="E50" i="13" s="1"/>
  <c r="R49" i="13"/>
  <c r="S49" i="13" s="1"/>
  <c r="G49" i="13"/>
  <c r="E49" i="13" s="1"/>
  <c r="R48" i="13"/>
  <c r="S48" i="13" s="1"/>
  <c r="G48" i="13"/>
  <c r="E48" i="13" s="1"/>
  <c r="R47" i="13"/>
  <c r="S47" i="13" s="1"/>
  <c r="G47" i="13"/>
  <c r="E47" i="13" s="1"/>
  <c r="R46" i="13"/>
  <c r="S46" i="13" s="1"/>
  <c r="G46" i="13"/>
  <c r="E46" i="13" s="1"/>
  <c r="G45" i="13"/>
  <c r="E45" i="13" s="1"/>
  <c r="R45" i="13" s="1"/>
  <c r="S45" i="13" s="1"/>
  <c r="K44" i="13"/>
  <c r="K43" i="13" s="1"/>
  <c r="J44" i="13"/>
  <c r="I44" i="13"/>
  <c r="H44" i="13"/>
  <c r="G44" i="13" s="1"/>
  <c r="E44" i="13" s="1"/>
  <c r="R44" i="13" s="1"/>
  <c r="S44" i="13" s="1"/>
  <c r="F44" i="13"/>
  <c r="J43" i="13"/>
  <c r="J40" i="13" s="1"/>
  <c r="I43" i="13"/>
  <c r="H43" i="13"/>
  <c r="F43" i="13"/>
  <c r="K40" i="13"/>
  <c r="P41" i="13" s="1"/>
  <c r="I40" i="13"/>
  <c r="I39" i="13" s="1"/>
  <c r="F40" i="13"/>
  <c r="F39" i="13" s="1"/>
  <c r="F85" i="13" s="1"/>
  <c r="G38" i="13"/>
  <c r="E38" i="13" s="1"/>
  <c r="R38" i="13" s="1"/>
  <c r="S38" i="13" s="1"/>
  <c r="R37" i="13"/>
  <c r="S37" i="13" s="1"/>
  <c r="G37" i="13"/>
  <c r="E37" i="13" s="1"/>
  <c r="G36" i="13"/>
  <c r="E36" i="13" s="1"/>
  <c r="R36" i="13" s="1"/>
  <c r="S36" i="13" s="1"/>
  <c r="R35" i="13"/>
  <c r="S35" i="13" s="1"/>
  <c r="G35" i="13"/>
  <c r="E35" i="13" s="1"/>
  <c r="G34" i="13"/>
  <c r="E34" i="13" s="1"/>
  <c r="R34" i="13" s="1"/>
  <c r="S34" i="13" s="1"/>
  <c r="R33" i="13"/>
  <c r="S33" i="13" s="1"/>
  <c r="G32" i="13"/>
  <c r="E32" i="13" s="1"/>
  <c r="R32" i="13" s="1"/>
  <c r="S32" i="13" s="1"/>
  <c r="J31" i="13"/>
  <c r="G31" i="13"/>
  <c r="E31" i="13" s="1"/>
  <c r="R31" i="13" s="1"/>
  <c r="S31" i="13" s="1"/>
  <c r="J30" i="13"/>
  <c r="H30" i="13"/>
  <c r="G30" i="13" s="1"/>
  <c r="E30" i="13" s="1"/>
  <c r="R30" i="13" s="1"/>
  <c r="S30" i="13" s="1"/>
  <c r="S29" i="13"/>
  <c r="R29" i="13"/>
  <c r="G29" i="13"/>
  <c r="E29" i="13"/>
  <c r="S28" i="13"/>
  <c r="R28" i="13"/>
  <c r="G28" i="13"/>
  <c r="E28" i="13"/>
  <c r="H27" i="13"/>
  <c r="G27" i="13"/>
  <c r="E27" i="13"/>
  <c r="R27" i="13" s="1"/>
  <c r="S27" i="13" s="1"/>
  <c r="H26" i="13"/>
  <c r="G26" i="13"/>
  <c r="R25" i="13"/>
  <c r="G24" i="13"/>
  <c r="E24" i="13" s="1"/>
  <c r="R24" i="13" s="1"/>
  <c r="S24" i="13" s="1"/>
  <c r="H23" i="13"/>
  <c r="G23" i="13" s="1"/>
  <c r="G22" i="13"/>
  <c r="E22" i="13"/>
  <c r="R22" i="13" s="1"/>
  <c r="S22" i="13" s="1"/>
  <c r="G21" i="13"/>
  <c r="E21" i="13"/>
  <c r="R21" i="13" s="1"/>
  <c r="S21" i="13" s="1"/>
  <c r="G20" i="13"/>
  <c r="E20" i="13"/>
  <c r="R20" i="13" s="1"/>
  <c r="S20" i="13" s="1"/>
  <c r="G19" i="13"/>
  <c r="E19" i="13"/>
  <c r="R19" i="13" s="1"/>
  <c r="S19" i="13" s="1"/>
  <c r="J18" i="13"/>
  <c r="H18" i="13"/>
  <c r="G18" i="13" s="1"/>
  <c r="E18" i="13" s="1"/>
  <c r="R18" i="13" s="1"/>
  <c r="S18" i="13" s="1"/>
  <c r="G17" i="13"/>
  <c r="E17" i="13" s="1"/>
  <c r="R17" i="13" s="1"/>
  <c r="S17" i="13" s="1"/>
  <c r="J16" i="13"/>
  <c r="I16" i="13"/>
  <c r="I14" i="13" s="1"/>
  <c r="I13" i="13" s="1"/>
  <c r="H16" i="13"/>
  <c r="S15" i="13"/>
  <c r="G15" i="13"/>
  <c r="E15" i="13"/>
  <c r="R15" i="13" s="1"/>
  <c r="J14" i="13"/>
  <c r="J13" i="13" s="1"/>
  <c r="E23" i="13" l="1"/>
  <c r="R23" i="13" s="1"/>
  <c r="S23" i="13" s="1"/>
  <c r="E26" i="13"/>
  <c r="R26" i="13" s="1"/>
  <c r="S26" i="13" s="1"/>
  <c r="H14" i="13"/>
  <c r="G16" i="13"/>
  <c r="E16" i="13" s="1"/>
  <c r="R16" i="13" s="1"/>
  <c r="S16" i="13" s="1"/>
  <c r="N41" i="13"/>
  <c r="S41" i="13"/>
  <c r="G43" i="13"/>
  <c r="E43" i="13" s="1"/>
  <c r="R43" i="13" s="1"/>
  <c r="S43" i="13" s="1"/>
  <c r="H40" i="13"/>
  <c r="U41" i="13"/>
  <c r="J76" i="13"/>
  <c r="G76" i="13" s="1"/>
  <c r="E76" i="13" s="1"/>
  <c r="R76" i="13" s="1"/>
  <c r="K39" i="13"/>
  <c r="R41" i="13" l="1"/>
  <c r="M41" i="13"/>
  <c r="G40" i="13"/>
  <c r="H39" i="13"/>
  <c r="G39" i="13" s="1"/>
  <c r="O41" i="13"/>
  <c r="G14" i="13"/>
  <c r="E14" i="13" s="1"/>
  <c r="R14" i="13" s="1"/>
  <c r="S14" i="13" s="1"/>
  <c r="H13" i="13"/>
  <c r="G13" i="13" s="1"/>
  <c r="J39" i="13"/>
  <c r="T41" i="13"/>
  <c r="E39" i="13" l="1"/>
  <c r="G87" i="13"/>
  <c r="E13" i="13"/>
  <c r="G85" i="13"/>
  <c r="G86" i="13" s="1"/>
  <c r="L41" i="13"/>
  <c r="Q41" i="13"/>
  <c r="E40" i="13"/>
  <c r="E85" i="13" l="1"/>
  <c r="E86" i="13" s="1"/>
  <c r="R13" i="13"/>
  <c r="S13" i="13" s="1"/>
  <c r="E87" i="13"/>
  <c r="R39" i="13"/>
  <c r="S39" i="13" s="1"/>
</calcChain>
</file>

<file path=xl/sharedStrings.xml><?xml version="1.0" encoding="utf-8"?>
<sst xmlns="http://schemas.openxmlformats.org/spreadsheetml/2006/main" count="508" uniqueCount="181">
  <si>
    <t>Показатели</t>
  </si>
  <si>
    <t>ВН</t>
  </si>
  <si>
    <t>СН1</t>
  </si>
  <si>
    <t>СН2</t>
  </si>
  <si>
    <t>НН</t>
  </si>
  <si>
    <t>2.1.</t>
  </si>
  <si>
    <t>2.3.1.</t>
  </si>
  <si>
    <t>2.3.2.</t>
  </si>
  <si>
    <t>2.3.3.</t>
  </si>
  <si>
    <t>2.3.4.</t>
  </si>
  <si>
    <t>2.4</t>
  </si>
  <si>
    <t>3</t>
  </si>
  <si>
    <t>%</t>
  </si>
  <si>
    <t>АО "МСК Энерго"</t>
  </si>
  <si>
    <t>Приложение № Р7</t>
  </si>
  <si>
    <t xml:space="preserve">к Регламенту снятия показаний </t>
  </si>
  <si>
    <t>приборов и средств учета</t>
  </si>
  <si>
    <t>Московская обл.</t>
  </si>
  <si>
    <t>№ пп</t>
  </si>
  <si>
    <t>Ед.           измер.</t>
  </si>
  <si>
    <t>Факт</t>
  </si>
  <si>
    <t>По приборам учёта по ОС</t>
  </si>
  <si>
    <t xml:space="preserve">Без приборов учёта </t>
  </si>
  <si>
    <t>Всего</t>
  </si>
  <si>
    <t>Отпущено в сеть Исполнителя  (п.1.1+ п.1.2 +п.1.3+ п.1.4.);                    
в том числе</t>
  </si>
  <si>
    <t>кВт.ч</t>
  </si>
  <si>
    <t>1.1</t>
  </si>
  <si>
    <t>1.1.1.</t>
  </si>
  <si>
    <t>1.1.2.</t>
  </si>
  <si>
    <t>1.1.3.</t>
  </si>
  <si>
    <t>1.1.4.</t>
  </si>
  <si>
    <t>1.1.5.</t>
  </si>
  <si>
    <t>1.1.6.</t>
  </si>
  <si>
    <t>1.1.7.</t>
  </si>
  <si>
    <t>1.1.8.</t>
  </si>
  <si>
    <t>1.2</t>
  </si>
  <si>
    <t>ВСЕГО отпущено  в сеть Исполнителя из сети МП МЭС филиала ОАО "ФСК ЕЭС" (1.2.1+1.2.2)</t>
  </si>
  <si>
    <t>1.2.1.</t>
  </si>
  <si>
    <t>Отпущено в сеть Исполнителя из сети  МП МЭС филиала ПАО "ФСК ЕЭС"</t>
  </si>
  <si>
    <t>1.2.2</t>
  </si>
  <si>
    <t>Отпущено в сеть Исполнителя  из сети МП МЭС филиала ПАО "ФСК ЕЭС" через сеть ТСО-потребителя (или потребителя)</t>
  </si>
  <si>
    <t>1.3</t>
  </si>
  <si>
    <t>ВСЕГО отпущено в сеть Исполнителя от Генерирующих компаний (ТЭЦ, ГЭС,ГРЭС) (1.3.1.+1.3.2.+1.3.3.)</t>
  </si>
  <si>
    <t>1.3.1</t>
  </si>
  <si>
    <t>1.3.2</t>
  </si>
  <si>
    <t>Отпущено в сеть Исполнителя от Генерирующих компаний                         (ТЭЦ, ГЭС,ГРЭС)</t>
  </si>
  <si>
    <t>1.3.3.</t>
  </si>
  <si>
    <t>Отпущено в сеть Исполнителя от  Генерирующих компаний (ТЭЦ, ГЭС,ГРЭС) через сеть потребителя</t>
  </si>
  <si>
    <t>1.4</t>
  </si>
  <si>
    <t>Отпущено всего в сеть Исполнителя из других сетей (п.1.4.1+1.4.2.)</t>
  </si>
  <si>
    <t>1.4.1.</t>
  </si>
  <si>
    <t>Отпущено в сеть Исполнителя из  смежных сетей ТСО АО "Мособлэнерго"</t>
  </si>
  <si>
    <t>1.4.2.</t>
  </si>
  <si>
    <t>Отпущено в сеть Исполнителя из  смежных сетей ТСО ООО "Межрайонная энергетическая компания"</t>
  </si>
  <si>
    <t>1.4.3.</t>
  </si>
  <si>
    <t>Отпущено в сеть Исполнителя из  смежных сетей ТСО АО "Энергокомплекс"</t>
  </si>
  <si>
    <t>1.4.4.</t>
  </si>
  <si>
    <t>Отпущено в сеть Исполнителя из  смежных сетей ТСО АО "ОЭК"</t>
  </si>
  <si>
    <t>1.4.5.</t>
  </si>
  <si>
    <t>Отпущено в сеть Исполнителя из смежных сетей АО Оборонэнерго</t>
  </si>
  <si>
    <t>1.4.6.</t>
  </si>
  <si>
    <t>2.</t>
  </si>
  <si>
    <t>ВСЕГО полезный отпуск : (п.2.1.+2.5.+2.6.+2.7.)</t>
  </si>
  <si>
    <t>Потребителям Заказчика ( в том числе:  п.2.2.+2.3.+2.4.)</t>
  </si>
  <si>
    <t>2.2.</t>
  </si>
  <si>
    <t>Потребителям, обслуживаемым подрядными организациями 
(ДЭСК; ТСО ОАО "ЭСКМО")</t>
  </si>
  <si>
    <t>2.2.1.</t>
  </si>
  <si>
    <t>В.т.ч. Собственное потребление Исполнителя</t>
  </si>
  <si>
    <t>2.3.</t>
  </si>
  <si>
    <t>Потребителям, обслуживаемым отделениями Заказчика 
(п.2.3.1+2.3.2.+2.3.3+ 2.3.4.)</t>
  </si>
  <si>
    <t xml:space="preserve"> ВСЕГО потребителям, обслуживаемым отделениями ТО  (п.2.3.1.1.+2.3.1.2.+2.3.1.3.+2.3.1.4.+2.3.1.5.+2.3.1.6.)</t>
  </si>
  <si>
    <t>2.3.1.1.</t>
  </si>
  <si>
    <t>Потребителям, обслуживаемым отделениями Заказчика Восточное ТО</t>
  </si>
  <si>
    <t>2.3.1.2.</t>
  </si>
  <si>
    <t>Потребителям, обслуживаемым отделениями Заказчика Дмитровское ТО</t>
  </si>
  <si>
    <t>2.3.1.3.</t>
  </si>
  <si>
    <t>Потребителям, обслуживаемым отделениями Заказчика Северное ТО (Лобня, Юбилейный, Королев, Дмитров)</t>
  </si>
  <si>
    <t>2.3.1.4.</t>
  </si>
  <si>
    <t>Потребителям, обслуживаемым отделениями Заказчика Северное ТО (г. Москва)</t>
  </si>
  <si>
    <t>2.3.1.5.</t>
  </si>
  <si>
    <t>Потребителям, обслуживаемым отделениями Заказчика Западное ТО</t>
  </si>
  <si>
    <t>2.3.1.6.</t>
  </si>
  <si>
    <t>2.3.1.7.</t>
  </si>
  <si>
    <t>2.3.1.8.</t>
  </si>
  <si>
    <t>Потребителям, обслуживаемым отделениями Заказчика Ногинское ТО</t>
  </si>
  <si>
    <t>2.3.1.9.</t>
  </si>
  <si>
    <t>Потребителям, обслуживаемым отделениями Заказчика  Южное ТО</t>
  </si>
  <si>
    <t>2.3.1.10.</t>
  </si>
  <si>
    <t>Потребителям, обслуживаемым отделениями Заказчика  Шатурское ТО</t>
  </si>
  <si>
    <t>2.3.1.11.</t>
  </si>
  <si>
    <t>Потребителям, обслуживаемым отделениями Заказчика  Подольское ТО</t>
  </si>
  <si>
    <t>2.3.1.12.</t>
  </si>
  <si>
    <t>В.т.ч.Собственное потребление Исполнителя</t>
  </si>
  <si>
    <t>ВСЕГО потребителям, обслуживаемым ГО (п.2.3.2.1.+2.3.2.2.+2.3.2.3.+2.3.2.4.)</t>
  </si>
  <si>
    <t>2.3.2.1.</t>
  </si>
  <si>
    <t xml:space="preserve"> Потребителям, обслуживаемым Северо-Западным отделением</t>
  </si>
  <si>
    <t>2.3.2.2.</t>
  </si>
  <si>
    <t xml:space="preserve"> Потребителям, обслуживаемым Северным отделением </t>
  </si>
  <si>
    <t>2.3.2.3.</t>
  </si>
  <si>
    <t xml:space="preserve"> Потребителям, обслуживаемым _____________________________</t>
  </si>
  <si>
    <t>2.3.2.4.</t>
  </si>
  <si>
    <t>Потребителям, обслуживаемым _____________________________</t>
  </si>
  <si>
    <t>2.3.2.5.</t>
  </si>
  <si>
    <t>Потребителям, обслуживаемым ООРП</t>
  </si>
  <si>
    <t>Собственные нужды АО "Мосэнергосбыт"</t>
  </si>
  <si>
    <t>2.5.</t>
  </si>
  <si>
    <t>ВСЕГО транзит (п.2.5.1.+2.5.2.+2.5.3.+2.5.4.+2.5.5.)</t>
  </si>
  <si>
    <t>2.5.1.</t>
  </si>
  <si>
    <t>Транзит в  АО "Мособлэнерго"  сеть</t>
  </si>
  <si>
    <t>2.5.2.</t>
  </si>
  <si>
    <t>Транзит в  ООО "ОЭС"  сеть</t>
  </si>
  <si>
    <t>2.5.3</t>
  </si>
  <si>
    <t>2.5.4</t>
  </si>
  <si>
    <t>Транзит в  АО "Оборонэнерго"  сеть</t>
  </si>
  <si>
    <t>2.5.5</t>
  </si>
  <si>
    <t>2.6.</t>
  </si>
  <si>
    <t>Потребителям других энергосбытовых организаций           
(Не абоненты Заказчика)</t>
  </si>
  <si>
    <t>2.7.</t>
  </si>
  <si>
    <t>2.7.1</t>
  </si>
  <si>
    <t>в том числе ООО Энергия</t>
  </si>
  <si>
    <t>2.7.2</t>
  </si>
  <si>
    <t>в том числе ООО "МагнитЭнерго"</t>
  </si>
  <si>
    <t>2.7.3</t>
  </si>
  <si>
    <t>Потери в сетях факт:</t>
  </si>
  <si>
    <t>(п.1. - п.2.)</t>
  </si>
  <si>
    <t>4</t>
  </si>
  <si>
    <t>(п.3/п.1)*100</t>
  </si>
  <si>
    <t>Объем э/э для оплаты по договору по передаче э/э всего</t>
  </si>
  <si>
    <t>Заказчик</t>
  </si>
  <si>
    <t>Исполнитель 1</t>
  </si>
  <si>
    <t>Исполнитель 2</t>
  </si>
  <si>
    <t>АО "Мосэнергосбыт"</t>
  </si>
  <si>
    <t>АО "МСК ЭНЕРГО"</t>
  </si>
  <si>
    <t>________________________</t>
  </si>
  <si>
    <t xml:space="preserve">_________________________И.О.Ф.             </t>
  </si>
  <si>
    <t>м.п.</t>
  </si>
  <si>
    <t>Отпущено в сеть Исполнителя от Генерирующих компаний  (ТЭЦ, ГЭС,ГРЭС) ТЭЦ-21, ТЭЦ-27 ПАО "Мосэнерго" Химки, Долгопрудный</t>
  </si>
  <si>
    <t>1.4.7.</t>
  </si>
  <si>
    <t>Отпущено в сеть Исполнителя из смежных сетей ООО "Вертикаль"</t>
  </si>
  <si>
    <t>2.5.6</t>
  </si>
  <si>
    <t>Транзит в ООО "Вертикаль"  сеть</t>
  </si>
  <si>
    <t>8</t>
  </si>
  <si>
    <t>2.6.1</t>
  </si>
  <si>
    <t>в том числе ПАО "РЭСК"</t>
  </si>
  <si>
    <t>Потребителям, обслуживаемым отделениями Заказчика Каширское ТО</t>
  </si>
  <si>
    <t>в том числе ООО "ПрофСервисТрейд"</t>
  </si>
  <si>
    <t>2.7.4</t>
  </si>
  <si>
    <t>Переток в АО "МСК Энерго"  г. Москва</t>
  </si>
  <si>
    <t>в том числе ЗАО "МТР"</t>
  </si>
  <si>
    <t>2.7.5</t>
  </si>
  <si>
    <t>Отпущено в сеть Исполнителя из смежных сетей ООО "ЦК Энерго"</t>
  </si>
  <si>
    <t>в том числе ЗАО "Центр-3"</t>
  </si>
  <si>
    <t>2.7.6</t>
  </si>
  <si>
    <t>1.4.8.</t>
  </si>
  <si>
    <t>Потребителям, обслуживаемым ЦОКК</t>
  </si>
  <si>
    <t>Переток в ООО "ЦЭК"</t>
  </si>
  <si>
    <t>в том числе ООО "Нефтемашсервис-С"</t>
  </si>
  <si>
    <t>____________А.В. Прокопенко</t>
  </si>
  <si>
    <t>в том числе ООО "АЭР"</t>
  </si>
  <si>
    <t>2.7.7</t>
  </si>
  <si>
    <t>ВСЕГО отпущено в сеть Исполнителя из сети Россети Московский регион (1.1.1.+1.1.2.+1.1.3.)</t>
  </si>
  <si>
    <t>Отпущено в сеть Исполнителя из сетей ПАО "Россети Московский регион" по Восточному филиалу</t>
  </si>
  <si>
    <t>Отпущено в сеть Исполнителя из сетей ПАО "Россети Московский регион" по Северному филиалу</t>
  </si>
  <si>
    <t>Отпущено в сеть Исполнителя из сетей ПАО "Россети Московский регион" по Московским высоковольтным сетям Центрального энергоучета</t>
  </si>
  <si>
    <t>Отпущено в сеть Исполнителя из сетей ПАО "Россети Московский регион" по Южному филиалу</t>
  </si>
  <si>
    <t xml:space="preserve">Отпущено в сеть Исполнителя  из сетей ПАО "Россети Московский регион" по Северному филиалу через ОАО "РЖД" </t>
  </si>
  <si>
    <t xml:space="preserve">Отпущено в сеть Исполнителя  из сетей ПАО "Россети Московский регион" по Южному филиалу через ОАО "РЖД" </t>
  </si>
  <si>
    <t>Отпущено в сеть Исполнителя  из сетей ПАО "Россети Московский регион" по Южному филиалу через ООО "Межрайонная энергетическая компания"</t>
  </si>
  <si>
    <t xml:space="preserve">Отпущено в сеть Исполнителя  из сетей ПАО "Россети Московский регион" по Южному филиалу через ООО "Любэнергоснаб" </t>
  </si>
  <si>
    <t>ПАО "Россети Московский регион"</t>
  </si>
  <si>
    <t>Генеральный директор-
главный инженер</t>
  </si>
  <si>
    <t>Потребителям Заказчика по договору купли продажи:</t>
  </si>
  <si>
    <t>в том числе ООО "СберЭнерго"</t>
  </si>
  <si>
    <t>2.7.8</t>
  </si>
  <si>
    <t>Транзит в  ПАО "Россети Московский регион" СЭС сеть</t>
  </si>
  <si>
    <t>Транзит в  ПАО "Россети Московский регион" ВЭС сеть</t>
  </si>
  <si>
    <t>Баланс за январь 2021 года</t>
  </si>
  <si>
    <t>Потребителям, обслуживаемым отделениями Заказчика Северо-Западное ТО</t>
  </si>
  <si>
    <t>Протокол разногласий к Балансу за февраль 2021 года</t>
  </si>
  <si>
    <t>Первый заместитель генерального директора по экономике и финансам</t>
  </si>
  <si>
    <t>____________И.Е. Майсерик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</si>
</sst>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Arial Cyr"/>
      <charset val="204"/>
    </font>
    <font>
      <sz val="18"/>
      <name val="Times New Roman"/>
      <family val="1"/>
      <charset val="204"/>
    </font>
    <font>
      <sz val="24"/>
      <name val="Times New Roman"/>
      <family val="1"/>
      <charset val="204"/>
    </font>
    <font>
      <b/>
      <sz val="42"/>
      <name val="Times New Roman"/>
      <family val="1"/>
      <charset val="204"/>
    </font>
    <font>
      <sz val="42"/>
      <name val="Times New Roman"/>
      <family val="1"/>
      <charset val="204"/>
    </font>
    <font>
      <b/>
      <sz val="24"/>
      <name val="Times New Roman"/>
      <family val="1"/>
      <charset val="204"/>
    </font>
    <font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28"/>
      <name val="Times New Roman"/>
      <family val="1"/>
      <charset val="204"/>
    </font>
    <font>
      <b/>
      <sz val="28"/>
      <name val="Times New Roman"/>
      <family val="1"/>
      <charset val="204"/>
    </font>
    <font>
      <sz val="2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36"/>
      <name val="Times New Roman"/>
      <family val="1"/>
      <charset val="204"/>
    </font>
    <font>
      <sz val="32"/>
      <name val="Times New Roman"/>
      <family val="1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</cellStyleXfs>
  <cellXfs count="138">
    <xf numFmtId="0" fontId="0" fillId="0" borderId="0" xfId="0"/>
    <xf numFmtId="0" fontId="4" fillId="0" borderId="0" xfId="0" applyFont="1"/>
    <xf numFmtId="0" fontId="0" fillId="0" borderId="0" xfId="0" applyFont="1"/>
    <xf numFmtId="0" fontId="5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3" fontId="5" fillId="0" borderId="0" xfId="0" applyNumberFormat="1" applyFont="1" applyFill="1"/>
    <xf numFmtId="49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3" fontId="8" fillId="4" borderId="4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3" fontId="5" fillId="5" borderId="4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5" fillId="4" borderId="4" xfId="0" applyNumberFormat="1" applyFont="1" applyFill="1" applyBorder="1" applyAlignment="1">
      <alignment horizontal="center" vertical="center" wrapText="1"/>
    </xf>
    <xf numFmtId="0" fontId="8" fillId="4" borderId="4" xfId="0" applyNumberFormat="1" applyFont="1" applyFill="1" applyBorder="1" applyAlignment="1">
      <alignment horizontal="center" vertical="center" wrapText="1"/>
    </xf>
    <xf numFmtId="3" fontId="10" fillId="4" borderId="4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1" fontId="5" fillId="5" borderId="4" xfId="0" applyNumberFormat="1" applyFont="1" applyFill="1" applyBorder="1" applyAlignment="1">
      <alignment horizontal="center" vertical="center" wrapText="1"/>
    </xf>
    <xf numFmtId="0" fontId="5" fillId="5" borderId="4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3" fontId="12" fillId="2" borderId="0" xfId="0" applyNumberFormat="1" applyFont="1" applyFill="1"/>
    <xf numFmtId="0" fontId="9" fillId="0" borderId="0" xfId="0" applyFont="1" applyFill="1"/>
    <xf numFmtId="3" fontId="13" fillId="0" borderId="0" xfId="0" applyNumberFormat="1" applyFont="1" applyFill="1"/>
    <xf numFmtId="0" fontId="14" fillId="2" borderId="0" xfId="0" applyFont="1" applyFill="1"/>
    <xf numFmtId="1" fontId="5" fillId="2" borderId="4" xfId="0" applyNumberFormat="1" applyFont="1" applyFill="1" applyBorder="1" applyAlignment="1">
      <alignment horizontal="center" vertical="center" wrapText="1"/>
    </xf>
    <xf numFmtId="1" fontId="8" fillId="5" borderId="4" xfId="0" applyNumberFormat="1" applyFont="1" applyFill="1" applyBorder="1" applyAlignment="1">
      <alignment horizontal="center" vertical="center" wrapText="1"/>
    </xf>
    <xf numFmtId="0" fontId="8" fillId="5" borderId="4" xfId="0" applyNumberFormat="1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3" fontId="8" fillId="5" borderId="4" xfId="0" applyNumberFormat="1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0" fontId="15" fillId="2" borderId="0" xfId="0" applyFont="1" applyFill="1"/>
    <xf numFmtId="0" fontId="15" fillId="0" borderId="0" xfId="0" applyFont="1" applyFill="1"/>
    <xf numFmtId="3" fontId="5" fillId="5" borderId="1" xfId="0" applyNumberFormat="1" applyFont="1" applyFill="1" applyBorder="1" applyAlignment="1">
      <alignment horizontal="center" vertical="center" wrapText="1"/>
    </xf>
    <xf numFmtId="3" fontId="8" fillId="5" borderId="1" xfId="0" applyNumberFormat="1" applyFont="1" applyFill="1" applyBorder="1" applyAlignment="1">
      <alignment horizontal="center" vertical="center" wrapText="1"/>
    </xf>
    <xf numFmtId="3" fontId="8" fillId="5" borderId="1" xfId="0" applyNumberFormat="1" applyFont="1" applyFill="1" applyBorder="1" applyAlignment="1">
      <alignment vertical="center" wrapText="1"/>
    </xf>
    <xf numFmtId="44" fontId="8" fillId="4" borderId="10" xfId="1" applyFont="1" applyFill="1" applyBorder="1" applyAlignment="1">
      <alignment horizontal="left" vertical="center"/>
    </xf>
    <xf numFmtId="0" fontId="8" fillId="3" borderId="1" xfId="0" applyNumberFormat="1" applyFont="1" applyFill="1" applyBorder="1" applyAlignment="1">
      <alignment horizontal="left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1" fontId="8" fillId="3" borderId="5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/>
    <xf numFmtId="0" fontId="8" fillId="5" borderId="1" xfId="0" applyFont="1" applyFill="1" applyBorder="1" applyAlignment="1">
      <alignment horizontal="center" vertical="center" wrapText="1"/>
    </xf>
    <xf numFmtId="49" fontId="17" fillId="6" borderId="0" xfId="0" applyNumberFormat="1" applyFont="1" applyFill="1" applyBorder="1" applyAlignment="1">
      <alignment horizontal="left" vertical="center"/>
    </xf>
    <xf numFmtId="49" fontId="8" fillId="6" borderId="0" xfId="0" applyNumberFormat="1" applyFont="1" applyFill="1" applyBorder="1" applyAlignment="1">
      <alignment horizontal="left" vertical="center" wrapText="1"/>
    </xf>
    <xf numFmtId="0" fontId="8" fillId="6" borderId="0" xfId="0" applyNumberFormat="1" applyFont="1" applyFill="1" applyBorder="1" applyAlignment="1">
      <alignment horizontal="center" vertical="center" wrapText="1"/>
    </xf>
    <xf numFmtId="1" fontId="8" fillId="6" borderId="0" xfId="0" applyNumberFormat="1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3" fontId="8" fillId="6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5" fillId="2" borderId="0" xfId="0" applyFont="1" applyFill="1"/>
    <xf numFmtId="0" fontId="12" fillId="2" borderId="0" xfId="0" applyFont="1" applyFill="1"/>
    <xf numFmtId="0" fontId="18" fillId="2" borderId="0" xfId="0" applyFont="1" applyFill="1"/>
    <xf numFmtId="0" fontId="18" fillId="0" borderId="0" xfId="0" applyFont="1"/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left"/>
    </xf>
    <xf numFmtId="0" fontId="8" fillId="2" borderId="0" xfId="0" applyFont="1" applyFill="1" applyAlignment="1">
      <alignment horizontal="justify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10" fillId="2" borderId="0" xfId="0" applyFont="1" applyFill="1"/>
    <xf numFmtId="0" fontId="9" fillId="0" borderId="0" xfId="0" applyFont="1" applyAlignment="1">
      <alignment horizontal="center"/>
    </xf>
    <xf numFmtId="0" fontId="19" fillId="0" borderId="0" xfId="0" applyFont="1"/>
    <xf numFmtId="3" fontId="12" fillId="0" borderId="0" xfId="0" applyNumberFormat="1" applyFont="1" applyFill="1"/>
    <xf numFmtId="0" fontId="8" fillId="0" borderId="0" xfId="0" applyFont="1" applyFill="1"/>
    <xf numFmtId="1" fontId="9" fillId="0" borderId="0" xfId="0" applyNumberFormat="1" applyFont="1"/>
    <xf numFmtId="0" fontId="0" fillId="0" borderId="0" xfId="0" applyFont="1" applyAlignment="1">
      <alignment horizontal="center"/>
    </xf>
    <xf numFmtId="0" fontId="12" fillId="0" borderId="0" xfId="0" applyFont="1" applyFill="1"/>
    <xf numFmtId="44" fontId="8" fillId="4" borderId="10" xfId="1" applyFont="1" applyFill="1" applyBorder="1" applyAlignment="1">
      <alignment horizontal="left"/>
    </xf>
    <xf numFmtId="3" fontId="9" fillId="0" borderId="0" xfId="0" applyNumberFormat="1" applyFont="1" applyFill="1"/>
    <xf numFmtId="4" fontId="5" fillId="0" borderId="0" xfId="0" applyNumberFormat="1" applyFont="1" applyFill="1"/>
    <xf numFmtId="3" fontId="5" fillId="7" borderId="0" xfId="0" applyNumberFormat="1" applyFont="1" applyFill="1"/>
    <xf numFmtId="0" fontId="12" fillId="7" borderId="0" xfId="0" applyFont="1" applyFill="1"/>
    <xf numFmtId="0" fontId="8" fillId="7" borderId="0" xfId="0" applyFont="1" applyFill="1"/>
    <xf numFmtId="0" fontId="5" fillId="7" borderId="0" xfId="0" applyFont="1" applyFill="1"/>
    <xf numFmtId="0" fontId="8" fillId="0" borderId="4" xfId="0" applyNumberFormat="1" applyFont="1" applyBorder="1" applyAlignment="1">
      <alignment horizontal="center" vertical="center" wrapText="1"/>
    </xf>
    <xf numFmtId="0" fontId="8" fillId="4" borderId="3" xfId="0" applyNumberFormat="1" applyFont="1" applyFill="1" applyBorder="1" applyAlignment="1">
      <alignment horizontal="left" vertical="center" wrapText="1"/>
    </xf>
    <xf numFmtId="44" fontId="8" fillId="4" borderId="3" xfId="1" applyFont="1" applyFill="1" applyBorder="1" applyAlignment="1">
      <alignment horizontal="left" wrapText="1"/>
    </xf>
    <xf numFmtId="3" fontId="8" fillId="2" borderId="0" xfId="0" applyNumberFormat="1" applyFont="1" applyFill="1" applyAlignment="1">
      <alignment horizontal="center"/>
    </xf>
    <xf numFmtId="0" fontId="16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 wrapText="1"/>
    </xf>
    <xf numFmtId="49" fontId="8" fillId="4" borderId="2" xfId="0" applyNumberFormat="1" applyFont="1" applyFill="1" applyBorder="1" applyAlignment="1">
      <alignment horizontal="left" vertical="center" wrapText="1"/>
    </xf>
    <xf numFmtId="49" fontId="8" fillId="4" borderId="3" xfId="0" applyNumberFormat="1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/>
    </xf>
    <xf numFmtId="0" fontId="19" fillId="0" borderId="0" xfId="0" applyFont="1" applyAlignment="1">
      <alignment horizontal="justify"/>
    </xf>
    <xf numFmtId="0" fontId="0" fillId="0" borderId="0" xfId="0" applyFont="1" applyAlignment="1"/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>
      <alignment horizontal="left" vertical="center" wrapText="1"/>
    </xf>
    <xf numFmtId="0" fontId="8" fillId="4" borderId="2" xfId="0" applyNumberFormat="1" applyFont="1" applyFill="1" applyBorder="1" applyAlignment="1">
      <alignment horizontal="left" vertical="center" wrapText="1"/>
    </xf>
    <xf numFmtId="0" fontId="8" fillId="4" borderId="3" xfId="0" applyNumberFormat="1" applyFont="1" applyFill="1" applyBorder="1" applyAlignment="1">
      <alignment horizontal="left" vertical="center" wrapText="1"/>
    </xf>
    <xf numFmtId="44" fontId="8" fillId="4" borderId="2" xfId="1" applyFont="1" applyFill="1" applyBorder="1" applyAlignment="1">
      <alignment horizontal="left" wrapText="1"/>
    </xf>
    <xf numFmtId="44" fontId="8" fillId="4" borderId="3" xfId="1" applyFont="1" applyFill="1" applyBorder="1" applyAlignment="1">
      <alignment horizontal="left" wrapText="1"/>
    </xf>
    <xf numFmtId="0" fontId="8" fillId="3" borderId="4" xfId="0" applyNumberFormat="1" applyFont="1" applyFill="1" applyBorder="1" applyAlignment="1">
      <alignment horizontal="left" vertical="center" wrapText="1"/>
    </xf>
    <xf numFmtId="0" fontId="8" fillId="3" borderId="5" xfId="0" applyNumberFormat="1" applyFont="1" applyFill="1" applyBorder="1" applyAlignment="1">
      <alignment horizontal="left" vertical="center" wrapText="1"/>
    </xf>
    <xf numFmtId="0" fontId="8" fillId="3" borderId="2" xfId="0" applyNumberFormat="1" applyFont="1" applyFill="1" applyBorder="1" applyAlignment="1">
      <alignment vertical="center" wrapText="1"/>
    </xf>
    <xf numFmtId="0" fontId="8" fillId="3" borderId="3" xfId="0" applyNumberFormat="1" applyFont="1" applyFill="1" applyBorder="1" applyAlignment="1">
      <alignment vertical="center" wrapText="1"/>
    </xf>
    <xf numFmtId="0" fontId="8" fillId="4" borderId="2" xfId="0" applyNumberFormat="1" applyFont="1" applyFill="1" applyBorder="1" applyAlignment="1">
      <alignment horizontal="left" vertical="justify" wrapText="1"/>
    </xf>
    <xf numFmtId="0" fontId="8" fillId="4" borderId="3" xfId="0" applyNumberFormat="1" applyFont="1" applyFill="1" applyBorder="1" applyAlignment="1">
      <alignment horizontal="left" vertical="justify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6" borderId="2" xfId="0" applyNumberFormat="1" applyFont="1" applyFill="1" applyBorder="1" applyAlignment="1">
      <alignment horizontal="left" vertical="center" wrapText="1"/>
    </xf>
    <xf numFmtId="0" fontId="5" fillId="6" borderId="3" xfId="0" applyNumberFormat="1" applyFont="1" applyFill="1" applyBorder="1" applyAlignment="1">
      <alignment horizontal="left" vertical="center" wrapText="1"/>
    </xf>
    <xf numFmtId="0" fontId="8" fillId="3" borderId="2" xfId="0" applyNumberFormat="1" applyFont="1" applyFill="1" applyBorder="1" applyAlignment="1">
      <alignment horizontal="left" vertical="center" wrapText="1"/>
    </xf>
    <xf numFmtId="0" fontId="8" fillId="3" borderId="3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8" fillId="0" borderId="9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top" wrapText="1"/>
    </xf>
    <xf numFmtId="0" fontId="5" fillId="2" borderId="2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wrapText="1"/>
    </xf>
  </cellXfs>
  <cellStyles count="4">
    <cellStyle name="Денежный" xfId="1" builtinId="4"/>
    <cellStyle name="Обычный" xfId="0" builtinId="0"/>
    <cellStyle name="Обычный 4" xfId="3"/>
    <cellStyle name="Обычный 5" xfId="2"/>
  </cellStyles>
  <dxfs count="4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1;&#1085;&#1074;&#1072;&#1088;&#1100;/&#1041;&#1072;&#1083;&#1072;&#1085;&#1089;/&#1041;&#1072;&#1083;&#1072;&#1085;&#1089;%20&#1040;&#1054;%20&#1052;&#1057;&#1050;%20&#1069;&#1085;&#1077;&#1088;&#1075;&#1086;%20&#1103;&#1085;&#1074;&#1072;&#1088;&#1100;_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%20&#1060;&#1077;&#1074;&#1088;&#1072;&#1083;&#1100;/&#1041;&#1072;&#1083;&#1072;&#1085;&#1089;/&#1055;&#1088;&#1086;&#1090;&#1086;&#1082;&#1086;&#1083;%20&#1088;&#1072;&#1079;&#1085;&#1086;&#1075;&#1083;&#1072;&#1089;&#1080;&#1081;%20&#1082;%20&#1041;&#1072;&#1083;&#1072;&#1085;&#1089;&#1091;%20&#1040;&#1054;%20&#1052;&#1057;&#1050;%20&#1069;&#1085;&#1077;&#1088;&#1075;&#1086;%20&#1092;&#1077;&#1074;&#1088;&#1072;&#1083;&#1100;_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 2021"/>
      <sheetName val="Лист1"/>
    </sheetNames>
    <sheetDataSet>
      <sheetData sheetId="0" refreshError="1"/>
      <sheetData sheetId="1">
        <row r="5">
          <cell r="B5">
            <v>87551492</v>
          </cell>
        </row>
        <row r="6">
          <cell r="B6">
            <v>5220152</v>
          </cell>
        </row>
        <row r="7">
          <cell r="B7">
            <v>2470901</v>
          </cell>
        </row>
        <row r="18">
          <cell r="B18">
            <v>3712613</v>
          </cell>
        </row>
        <row r="20">
          <cell r="B20">
            <v>3005120</v>
          </cell>
        </row>
        <row r="31">
          <cell r="B31">
            <v>5733916</v>
          </cell>
        </row>
        <row r="37">
          <cell r="B37">
            <v>2352700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 2021"/>
      <sheetName val="Лист1"/>
    </sheetNames>
    <sheetDataSet>
      <sheetData sheetId="0"/>
      <sheetData sheetId="1">
        <row r="5">
          <cell r="B5">
            <v>83223700</v>
          </cell>
        </row>
        <row r="6">
          <cell r="B6">
            <v>5051989</v>
          </cell>
        </row>
        <row r="7">
          <cell r="B7">
            <v>2249551</v>
          </cell>
        </row>
        <row r="18">
          <cell r="B18">
            <v>3632731</v>
          </cell>
        </row>
        <row r="20">
          <cell r="B20">
            <v>3006200</v>
          </cell>
        </row>
        <row r="31">
          <cell r="B31">
            <v>5606132</v>
          </cell>
        </row>
        <row r="37">
          <cell r="B37">
            <v>2115440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370"/>
  <sheetViews>
    <sheetView topLeftCell="A61" zoomScale="30" zoomScaleNormal="30" workbookViewId="0">
      <selection activeCell="Q1" sqref="Q1:AG1048576"/>
    </sheetView>
  </sheetViews>
  <sheetFormatPr defaultColWidth="9.140625" defaultRowHeight="15" x14ac:dyDescent="0.25"/>
  <cols>
    <col min="1" max="1" width="21.28515625" style="2" customWidth="1"/>
    <col min="2" max="2" width="48.85546875" style="2" customWidth="1"/>
    <col min="3" max="3" width="96.140625" style="2" customWidth="1"/>
    <col min="4" max="4" width="17.28515625" style="2" customWidth="1"/>
    <col min="5" max="5" width="50.5703125" style="2" customWidth="1"/>
    <col min="6" max="6" width="32.5703125" style="2" customWidth="1"/>
    <col min="7" max="7" width="42.85546875" style="2" customWidth="1"/>
    <col min="8" max="8" width="41.85546875" style="2" customWidth="1"/>
    <col min="9" max="9" width="33.140625" style="2" customWidth="1"/>
    <col min="10" max="10" width="30.85546875" style="2" customWidth="1"/>
    <col min="11" max="11" width="30.28515625" style="2" customWidth="1"/>
    <col min="12" max="16" width="24.5703125" style="2" hidden="1" customWidth="1"/>
    <col min="17" max="17" width="37.42578125" style="2" hidden="1" customWidth="1"/>
    <col min="18" max="19" width="30.28515625" style="2" hidden="1" customWidth="1"/>
    <col min="20" max="20" width="31.7109375" style="2" hidden="1" customWidth="1"/>
    <col min="21" max="21" width="32.7109375" style="2" hidden="1" customWidth="1"/>
    <col min="22" max="33" width="0" style="2" hidden="1" customWidth="1"/>
    <col min="34" max="16384" width="9.140625" style="2"/>
  </cols>
  <sheetData>
    <row r="1" spans="1:19" ht="23.2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23.25" x14ac:dyDescent="0.35">
      <c r="A2" s="1"/>
      <c r="B2" s="1"/>
      <c r="C2" s="1"/>
      <c r="D2" s="1"/>
      <c r="E2" s="1"/>
      <c r="F2" s="1"/>
      <c r="G2" s="1"/>
      <c r="H2" s="116" t="s">
        <v>14</v>
      </c>
      <c r="I2" s="116"/>
      <c r="J2" s="116"/>
      <c r="K2" s="116"/>
    </row>
    <row r="3" spans="1:19" ht="23.25" x14ac:dyDescent="0.35">
      <c r="A3" s="1"/>
      <c r="B3" s="1"/>
      <c r="C3" s="1"/>
      <c r="D3" s="1"/>
      <c r="E3" s="1"/>
      <c r="F3" s="1"/>
      <c r="G3" s="1"/>
      <c r="H3" s="116" t="s">
        <v>15</v>
      </c>
      <c r="I3" s="116"/>
      <c r="J3" s="116"/>
      <c r="K3" s="116"/>
    </row>
    <row r="4" spans="1:19" ht="23.25" x14ac:dyDescent="0.35">
      <c r="A4" s="1"/>
      <c r="B4" s="1"/>
      <c r="C4" s="1"/>
      <c r="D4" s="1"/>
      <c r="E4" s="1"/>
      <c r="F4" s="1"/>
      <c r="G4" s="1"/>
      <c r="H4" s="116" t="s">
        <v>16</v>
      </c>
      <c r="I4" s="116"/>
      <c r="J4" s="116"/>
      <c r="K4" s="116"/>
    </row>
    <row r="5" spans="1:19" ht="23.2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9" ht="24" customHeight="1" x14ac:dyDescent="0.4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9" ht="53.25" x14ac:dyDescent="0.75">
      <c r="A7" s="117" t="s">
        <v>176</v>
      </c>
      <c r="B7" s="117"/>
      <c r="C7" s="117"/>
      <c r="D7" s="117"/>
      <c r="E7" s="118"/>
      <c r="F7" s="118"/>
      <c r="G7" s="118"/>
      <c r="H7" s="118"/>
      <c r="I7" s="118"/>
      <c r="J7" s="118"/>
      <c r="K7" s="118"/>
    </row>
    <row r="8" spans="1:19" ht="51.75" x14ac:dyDescent="0.65">
      <c r="A8" s="117" t="s">
        <v>13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</row>
    <row r="9" spans="1:19" ht="37.5" customHeight="1" x14ac:dyDescent="0.45">
      <c r="A9" s="119" t="s">
        <v>17</v>
      </c>
      <c r="B9" s="119"/>
      <c r="C9" s="119"/>
      <c r="D9" s="119"/>
      <c r="E9" s="120"/>
      <c r="F9" s="120"/>
      <c r="G9" s="120"/>
      <c r="H9" s="120"/>
      <c r="I9" s="120"/>
      <c r="J9" s="120"/>
      <c r="K9" s="120"/>
    </row>
    <row r="10" spans="1:19" s="4" customFormat="1" ht="32.25" customHeight="1" x14ac:dyDescent="0.2">
      <c r="A10" s="121" t="s">
        <v>18</v>
      </c>
      <c r="B10" s="123" t="s">
        <v>0</v>
      </c>
      <c r="C10" s="124"/>
      <c r="D10" s="127" t="s">
        <v>19</v>
      </c>
      <c r="E10" s="129" t="s">
        <v>20</v>
      </c>
      <c r="F10" s="130"/>
      <c r="G10" s="130"/>
      <c r="H10" s="130"/>
      <c r="I10" s="130"/>
      <c r="J10" s="131"/>
      <c r="K10" s="132"/>
    </row>
    <row r="11" spans="1:19" s="4" customFormat="1" ht="114.75" customHeight="1" x14ac:dyDescent="0.2">
      <c r="A11" s="122"/>
      <c r="B11" s="125"/>
      <c r="C11" s="126"/>
      <c r="D11" s="128"/>
      <c r="E11" s="5" t="s">
        <v>21</v>
      </c>
      <c r="F11" s="5" t="s">
        <v>22</v>
      </c>
      <c r="G11" s="87" t="s">
        <v>23</v>
      </c>
      <c r="H11" s="87" t="s">
        <v>1</v>
      </c>
      <c r="I11" s="87" t="s">
        <v>2</v>
      </c>
      <c r="J11" s="87" t="s">
        <v>3</v>
      </c>
      <c r="K11" s="87" t="s">
        <v>4</v>
      </c>
    </row>
    <row r="12" spans="1:19" s="4" customFormat="1" ht="25.5" hidden="1" customHeight="1" x14ac:dyDescent="0.4">
      <c r="A12" s="6">
        <v>1</v>
      </c>
      <c r="B12" s="133">
        <v>2</v>
      </c>
      <c r="C12" s="133"/>
      <c r="D12" s="7">
        <v>3</v>
      </c>
      <c r="E12" s="8">
        <v>4</v>
      </c>
      <c r="F12" s="8">
        <v>5</v>
      </c>
      <c r="G12" s="7">
        <v>6</v>
      </c>
      <c r="H12" s="7">
        <v>7</v>
      </c>
      <c r="I12" s="7">
        <v>8</v>
      </c>
      <c r="J12" s="7">
        <v>9</v>
      </c>
      <c r="K12" s="7">
        <v>10</v>
      </c>
    </row>
    <row r="13" spans="1:19" s="12" customFormat="1" ht="62.25" customHeight="1" x14ac:dyDescent="0.45">
      <c r="A13" s="9">
        <v>1</v>
      </c>
      <c r="B13" s="114" t="s">
        <v>24</v>
      </c>
      <c r="C13" s="115"/>
      <c r="D13" s="10" t="s">
        <v>25</v>
      </c>
      <c r="E13" s="11">
        <f>G13-F13</f>
        <v>149596171</v>
      </c>
      <c r="F13" s="11"/>
      <c r="G13" s="11">
        <f t="shared" ref="G13:G24" si="0">H13+I13+J13+K13</f>
        <v>149596171</v>
      </c>
      <c r="H13" s="11">
        <f>H14+H23+H26+H30</f>
        <v>138534675</v>
      </c>
      <c r="I13" s="11">
        <f>I14+I23+I26+I30</f>
        <v>5220152</v>
      </c>
      <c r="J13" s="11">
        <f>J14+J23+J26+J30</f>
        <v>5841344</v>
      </c>
      <c r="K13" s="11"/>
      <c r="Q13" s="13">
        <v>154224357</v>
      </c>
      <c r="R13" s="13">
        <f t="shared" ref="R13:R38" si="1">E13-Q13</f>
        <v>-4628186</v>
      </c>
      <c r="S13" s="82">
        <f>R13/Q13*100</f>
        <v>-3.0009436187826024</v>
      </c>
    </row>
    <row r="14" spans="1:19" s="12" customFormat="1" ht="65.25" customHeight="1" x14ac:dyDescent="0.45">
      <c r="A14" s="14" t="s">
        <v>26</v>
      </c>
      <c r="B14" s="100" t="s">
        <v>160</v>
      </c>
      <c r="C14" s="101"/>
      <c r="D14" s="15" t="s">
        <v>25</v>
      </c>
      <c r="E14" s="16">
        <f t="shared" ref="E14:E22" si="2">G14-F14</f>
        <v>126695512</v>
      </c>
      <c r="F14" s="16"/>
      <c r="G14" s="16">
        <f>H14+I14+J14+K14</f>
        <v>126695512</v>
      </c>
      <c r="H14" s="16">
        <f>SUM(H15:H22)</f>
        <v>115745155</v>
      </c>
      <c r="I14" s="16">
        <f>SUM(I15:I22)</f>
        <v>5220152</v>
      </c>
      <c r="J14" s="16">
        <f>SUM(J15:J22)</f>
        <v>5730205</v>
      </c>
      <c r="K14" s="16"/>
      <c r="Q14" s="13">
        <v>131311188</v>
      </c>
      <c r="R14" s="13">
        <f t="shared" si="1"/>
        <v>-4615676</v>
      </c>
      <c r="S14" s="13">
        <f t="shared" ref="S14:S24" si="3">R14/Q14*100</f>
        <v>-3.5150668197442552</v>
      </c>
    </row>
    <row r="15" spans="1:19" s="12" customFormat="1" ht="63.75" customHeight="1" x14ac:dyDescent="0.45">
      <c r="A15" s="17" t="s">
        <v>27</v>
      </c>
      <c r="B15" s="98" t="s">
        <v>161</v>
      </c>
      <c r="C15" s="99"/>
      <c r="D15" s="18" t="s">
        <v>25</v>
      </c>
      <c r="E15" s="19">
        <f t="shared" si="2"/>
        <v>9978580</v>
      </c>
      <c r="F15" s="19"/>
      <c r="G15" s="20">
        <f t="shared" si="0"/>
        <v>9978580</v>
      </c>
      <c r="H15" s="19">
        <v>9909995</v>
      </c>
      <c r="I15" s="19"/>
      <c r="J15" s="19">
        <v>68585</v>
      </c>
      <c r="K15" s="19"/>
      <c r="Q15" s="83">
        <v>10182118</v>
      </c>
      <c r="R15" s="13">
        <f>E15-Q15</f>
        <v>-203538</v>
      </c>
      <c r="S15" s="13">
        <f>R15/Q15*100</f>
        <v>-1.9989750658949348</v>
      </c>
    </row>
    <row r="16" spans="1:19" s="12" customFormat="1" ht="61.5" customHeight="1" x14ac:dyDescent="0.45">
      <c r="A16" s="17" t="s">
        <v>28</v>
      </c>
      <c r="B16" s="98" t="s">
        <v>162</v>
      </c>
      <c r="C16" s="99"/>
      <c r="D16" s="18" t="s">
        <v>25</v>
      </c>
      <c r="E16" s="19">
        <f t="shared" si="2"/>
        <v>95242545</v>
      </c>
      <c r="F16" s="19"/>
      <c r="G16" s="20">
        <f t="shared" si="0"/>
        <v>95242545</v>
      </c>
      <c r="H16" s="19">
        <f>[1]Лист1!B5</f>
        <v>87551492</v>
      </c>
      <c r="I16" s="19">
        <f>[1]Лист1!B6</f>
        <v>5220152</v>
      </c>
      <c r="J16" s="19">
        <f>[1]Лист1!B7</f>
        <v>2470901</v>
      </c>
      <c r="K16" s="19"/>
      <c r="Q16" s="83">
        <v>97074896</v>
      </c>
      <c r="R16" s="13">
        <f t="shared" si="1"/>
        <v>-1832351</v>
      </c>
      <c r="S16" s="13">
        <f t="shared" si="3"/>
        <v>-1.8875642163963793</v>
      </c>
    </row>
    <row r="17" spans="1:19" s="12" customFormat="1" ht="59.25" customHeight="1" x14ac:dyDescent="0.45">
      <c r="A17" s="17" t="s">
        <v>29</v>
      </c>
      <c r="B17" s="110" t="s">
        <v>163</v>
      </c>
      <c r="C17" s="111"/>
      <c r="D17" s="18" t="s">
        <v>25</v>
      </c>
      <c r="E17" s="19">
        <f t="shared" si="2"/>
        <v>12748445</v>
      </c>
      <c r="F17" s="19"/>
      <c r="G17" s="20">
        <f t="shared" si="0"/>
        <v>12748445</v>
      </c>
      <c r="H17" s="19">
        <v>12748445</v>
      </c>
      <c r="I17" s="19"/>
      <c r="J17" s="19"/>
      <c r="K17" s="19"/>
      <c r="Q17" s="83">
        <v>14436923</v>
      </c>
      <c r="R17" s="13">
        <f t="shared" si="1"/>
        <v>-1688478</v>
      </c>
      <c r="S17" s="13">
        <f>R17/Q17*100</f>
        <v>-11.695553131370168</v>
      </c>
    </row>
    <row r="18" spans="1:19" s="12" customFormat="1" ht="59.25" customHeight="1" x14ac:dyDescent="0.45">
      <c r="A18" s="17" t="s">
        <v>30</v>
      </c>
      <c r="B18" s="98" t="s">
        <v>164</v>
      </c>
      <c r="C18" s="99"/>
      <c r="D18" s="18" t="s">
        <v>25</v>
      </c>
      <c r="E18" s="19">
        <f t="shared" si="2"/>
        <v>6717733</v>
      </c>
      <c r="F18" s="19"/>
      <c r="G18" s="20">
        <f t="shared" si="0"/>
        <v>6717733</v>
      </c>
      <c r="H18" s="19">
        <f>[1]Лист1!B18</f>
        <v>3712613</v>
      </c>
      <c r="I18" s="19"/>
      <c r="J18" s="19">
        <f>[1]Лист1!B20</f>
        <v>3005120</v>
      </c>
      <c r="K18" s="19"/>
      <c r="Q18" s="83">
        <v>7630241</v>
      </c>
      <c r="R18" s="13">
        <f t="shared" si="1"/>
        <v>-912508</v>
      </c>
      <c r="S18" s="13">
        <f t="shared" si="3"/>
        <v>-11.959098015383788</v>
      </c>
    </row>
    <row r="19" spans="1:19" s="12" customFormat="1" ht="69" customHeight="1" x14ac:dyDescent="0.45">
      <c r="A19" s="17" t="s">
        <v>31</v>
      </c>
      <c r="B19" s="112" t="s">
        <v>165</v>
      </c>
      <c r="C19" s="113"/>
      <c r="D19" s="18" t="s">
        <v>25</v>
      </c>
      <c r="E19" s="19">
        <f t="shared" si="2"/>
        <v>185599</v>
      </c>
      <c r="F19" s="19"/>
      <c r="G19" s="20">
        <f t="shared" si="0"/>
        <v>185599</v>
      </c>
      <c r="H19" s="19"/>
      <c r="I19" s="19"/>
      <c r="J19" s="19">
        <v>185599</v>
      </c>
      <c r="K19" s="19"/>
      <c r="Q19" s="83">
        <v>179681</v>
      </c>
      <c r="R19" s="13">
        <f t="shared" si="1"/>
        <v>5918</v>
      </c>
      <c r="S19" s="13">
        <f t="shared" si="3"/>
        <v>3.2936147951091099</v>
      </c>
    </row>
    <row r="20" spans="1:19" s="12" customFormat="1" ht="85.5" customHeight="1" x14ac:dyDescent="0.45">
      <c r="A20" s="17" t="s">
        <v>32</v>
      </c>
      <c r="B20" s="112" t="s">
        <v>166</v>
      </c>
      <c r="C20" s="113"/>
      <c r="D20" s="18" t="s">
        <v>25</v>
      </c>
      <c r="E20" s="19">
        <f t="shared" si="2"/>
        <v>420890</v>
      </c>
      <c r="F20" s="19"/>
      <c r="G20" s="20">
        <f t="shared" si="0"/>
        <v>420890</v>
      </c>
      <c r="H20" s="19">
        <v>420890</v>
      </c>
      <c r="I20" s="19"/>
      <c r="J20" s="19"/>
      <c r="K20" s="19"/>
      <c r="Q20" s="83">
        <v>402009</v>
      </c>
      <c r="R20" s="13">
        <f t="shared" si="1"/>
        <v>18881</v>
      </c>
      <c r="S20" s="13">
        <f t="shared" si="3"/>
        <v>4.696661020026915</v>
      </c>
    </row>
    <row r="21" spans="1:19" s="12" customFormat="1" ht="100.5" customHeight="1" x14ac:dyDescent="0.45">
      <c r="A21" s="17" t="s">
        <v>33</v>
      </c>
      <c r="B21" s="112" t="s">
        <v>167</v>
      </c>
      <c r="C21" s="113"/>
      <c r="D21" s="18" t="s">
        <v>25</v>
      </c>
      <c r="E21" s="19">
        <f t="shared" si="2"/>
        <v>0</v>
      </c>
      <c r="F21" s="19"/>
      <c r="G21" s="20">
        <f t="shared" si="0"/>
        <v>0</v>
      </c>
      <c r="H21" s="19"/>
      <c r="I21" s="19"/>
      <c r="J21" s="19">
        <v>0</v>
      </c>
      <c r="K21" s="19"/>
      <c r="Q21" s="13">
        <v>0</v>
      </c>
      <c r="R21" s="13">
        <f t="shared" si="1"/>
        <v>0</v>
      </c>
      <c r="S21" s="13" t="e">
        <f>R21/Q21*100</f>
        <v>#DIV/0!</v>
      </c>
    </row>
    <row r="22" spans="1:19" s="12" customFormat="1" ht="63.75" customHeight="1" x14ac:dyDescent="0.45">
      <c r="A22" s="17" t="s">
        <v>34</v>
      </c>
      <c r="B22" s="112" t="s">
        <v>168</v>
      </c>
      <c r="C22" s="113"/>
      <c r="D22" s="18" t="s">
        <v>25</v>
      </c>
      <c r="E22" s="19">
        <f t="shared" si="2"/>
        <v>1401720</v>
      </c>
      <c r="F22" s="19"/>
      <c r="G22" s="20">
        <f t="shared" si="0"/>
        <v>1401720</v>
      </c>
      <c r="H22" s="19">
        <v>1401720</v>
      </c>
      <c r="I22" s="19"/>
      <c r="J22" s="19"/>
      <c r="K22" s="19"/>
      <c r="Q22" s="83">
        <v>1405320</v>
      </c>
      <c r="R22" s="13">
        <f t="shared" si="1"/>
        <v>-3600</v>
      </c>
      <c r="S22" s="13">
        <f>R22/Q22*100</f>
        <v>-0.25616941337204335</v>
      </c>
    </row>
    <row r="23" spans="1:19" s="12" customFormat="1" ht="62.25" customHeight="1" x14ac:dyDescent="0.45">
      <c r="A23" s="14" t="s">
        <v>35</v>
      </c>
      <c r="B23" s="100" t="s">
        <v>36</v>
      </c>
      <c r="C23" s="101"/>
      <c r="D23" s="15" t="s">
        <v>25</v>
      </c>
      <c r="E23" s="21">
        <f>E24+E25</f>
        <v>7622611</v>
      </c>
      <c r="F23" s="21"/>
      <c r="G23" s="16">
        <f t="shared" si="0"/>
        <v>7622611</v>
      </c>
      <c r="H23" s="16">
        <f>H24+H25</f>
        <v>7622611</v>
      </c>
      <c r="I23" s="16"/>
      <c r="J23" s="16"/>
      <c r="K23" s="16"/>
      <c r="Q23" s="13">
        <v>7751915</v>
      </c>
      <c r="R23" s="13">
        <f t="shared" si="1"/>
        <v>-129304</v>
      </c>
      <c r="S23" s="13">
        <f t="shared" si="3"/>
        <v>-1.668026545698708</v>
      </c>
    </row>
    <row r="24" spans="1:19" s="12" customFormat="1" ht="56.25" customHeight="1" x14ac:dyDescent="0.45">
      <c r="A24" s="17" t="s">
        <v>37</v>
      </c>
      <c r="B24" s="98" t="s">
        <v>38</v>
      </c>
      <c r="C24" s="99"/>
      <c r="D24" s="18" t="s">
        <v>25</v>
      </c>
      <c r="E24" s="19">
        <f>G24-F24</f>
        <v>7622611</v>
      </c>
      <c r="F24" s="19"/>
      <c r="G24" s="20">
        <f t="shared" si="0"/>
        <v>7622611</v>
      </c>
      <c r="H24" s="19">
        <v>7622611</v>
      </c>
      <c r="I24" s="19"/>
      <c r="J24" s="19"/>
      <c r="K24" s="19"/>
      <c r="Q24" s="83">
        <v>7751915</v>
      </c>
      <c r="R24" s="13">
        <f t="shared" si="1"/>
        <v>-129304</v>
      </c>
      <c r="S24" s="13">
        <f t="shared" si="3"/>
        <v>-1.668026545698708</v>
      </c>
    </row>
    <row r="25" spans="1:19" s="12" customFormat="1" ht="62.25" customHeight="1" x14ac:dyDescent="0.45">
      <c r="A25" s="17" t="s">
        <v>39</v>
      </c>
      <c r="B25" s="98" t="s">
        <v>40</v>
      </c>
      <c r="C25" s="99"/>
      <c r="D25" s="18" t="s">
        <v>25</v>
      </c>
      <c r="E25" s="19"/>
      <c r="F25" s="19"/>
      <c r="G25" s="20"/>
      <c r="H25" s="19"/>
      <c r="I25" s="19"/>
      <c r="J25" s="19"/>
      <c r="K25" s="19"/>
      <c r="Q25" s="13"/>
      <c r="R25" s="13">
        <f t="shared" si="1"/>
        <v>0</v>
      </c>
    </row>
    <row r="26" spans="1:19" s="12" customFormat="1" ht="78.75" customHeight="1" x14ac:dyDescent="0.45">
      <c r="A26" s="14" t="s">
        <v>41</v>
      </c>
      <c r="B26" s="100" t="s">
        <v>42</v>
      </c>
      <c r="C26" s="101"/>
      <c r="D26" s="15" t="s">
        <v>25</v>
      </c>
      <c r="E26" s="21">
        <f>E27+E28+E29</f>
        <v>5733916</v>
      </c>
      <c r="F26" s="21"/>
      <c r="G26" s="16">
        <f>G27+G28+G29</f>
        <v>5733916</v>
      </c>
      <c r="H26" s="16">
        <f>H27+H28+H29</f>
        <v>5733916</v>
      </c>
      <c r="I26" s="16"/>
      <c r="J26" s="16"/>
      <c r="K26" s="16"/>
      <c r="Q26" s="13">
        <v>5737490</v>
      </c>
      <c r="R26" s="13">
        <f t="shared" si="1"/>
        <v>-3574</v>
      </c>
      <c r="S26" s="13">
        <f t="shared" ref="S26:S39" si="4">R26/Q26*100</f>
        <v>-6.229204756783889E-2</v>
      </c>
    </row>
    <row r="27" spans="1:19" s="12" customFormat="1" ht="87.75" customHeight="1" x14ac:dyDescent="0.45">
      <c r="A27" s="17" t="s">
        <v>43</v>
      </c>
      <c r="B27" s="98" t="s">
        <v>136</v>
      </c>
      <c r="C27" s="99"/>
      <c r="D27" s="18" t="s">
        <v>25</v>
      </c>
      <c r="E27" s="19">
        <f t="shared" ref="E27:E32" si="5">G27-F27</f>
        <v>5733916</v>
      </c>
      <c r="F27" s="19"/>
      <c r="G27" s="20">
        <f>H27+I27+J27+K27</f>
        <v>5733916</v>
      </c>
      <c r="H27" s="19">
        <f>[1]Лист1!B31</f>
        <v>5733916</v>
      </c>
      <c r="I27" s="19"/>
      <c r="J27" s="19"/>
      <c r="K27" s="19"/>
      <c r="Q27" s="83">
        <v>5737490</v>
      </c>
      <c r="R27" s="13">
        <f t="shared" si="1"/>
        <v>-3574</v>
      </c>
      <c r="S27" s="13">
        <f t="shared" si="4"/>
        <v>-6.229204756783889E-2</v>
      </c>
    </row>
    <row r="28" spans="1:19" s="12" customFormat="1" ht="46.5" hidden="1" customHeight="1" x14ac:dyDescent="0.45">
      <c r="A28" s="17" t="s">
        <v>44</v>
      </c>
      <c r="B28" s="98" t="s">
        <v>45</v>
      </c>
      <c r="C28" s="99"/>
      <c r="D28" s="18" t="s">
        <v>25</v>
      </c>
      <c r="E28" s="19">
        <f t="shared" si="5"/>
        <v>0</v>
      </c>
      <c r="F28" s="19"/>
      <c r="G28" s="20">
        <f>H28+I28+J28+K28</f>
        <v>0</v>
      </c>
      <c r="H28" s="19"/>
      <c r="I28" s="19"/>
      <c r="J28" s="19"/>
      <c r="K28" s="19"/>
      <c r="Q28" s="13">
        <v>0</v>
      </c>
      <c r="R28" s="13">
        <f t="shared" si="1"/>
        <v>0</v>
      </c>
      <c r="S28" s="13" t="e">
        <f t="shared" si="4"/>
        <v>#DIV/0!</v>
      </c>
    </row>
    <row r="29" spans="1:19" s="12" customFormat="1" ht="61.5" hidden="1" customHeight="1" x14ac:dyDescent="0.45">
      <c r="A29" s="17" t="s">
        <v>46</v>
      </c>
      <c r="B29" s="98" t="s">
        <v>47</v>
      </c>
      <c r="C29" s="99"/>
      <c r="D29" s="18" t="s">
        <v>25</v>
      </c>
      <c r="E29" s="19">
        <f t="shared" si="5"/>
        <v>0</v>
      </c>
      <c r="F29" s="19"/>
      <c r="G29" s="20">
        <f>H29+I29+J29+K29</f>
        <v>0</v>
      </c>
      <c r="H29" s="19"/>
      <c r="I29" s="19"/>
      <c r="J29" s="19"/>
      <c r="K29" s="19"/>
      <c r="Q29" s="13">
        <v>0</v>
      </c>
      <c r="R29" s="13">
        <f t="shared" si="1"/>
        <v>0</v>
      </c>
      <c r="S29" s="13" t="e">
        <f t="shared" si="4"/>
        <v>#DIV/0!</v>
      </c>
    </row>
    <row r="30" spans="1:19" s="12" customFormat="1" ht="65.25" customHeight="1" x14ac:dyDescent="0.45">
      <c r="A30" s="14" t="s">
        <v>48</v>
      </c>
      <c r="B30" s="100" t="s">
        <v>49</v>
      </c>
      <c r="C30" s="101"/>
      <c r="D30" s="15" t="s">
        <v>25</v>
      </c>
      <c r="E30" s="21">
        <f t="shared" si="5"/>
        <v>9544132</v>
      </c>
      <c r="F30" s="21"/>
      <c r="G30" s="21">
        <f>SUM(H30:K30)</f>
        <v>9544132</v>
      </c>
      <c r="H30" s="21">
        <f>SUM(H31:H38)</f>
        <v>9432993</v>
      </c>
      <c r="I30" s="21"/>
      <c r="J30" s="21">
        <f>SUM(J31:J38)</f>
        <v>111139</v>
      </c>
      <c r="K30" s="21"/>
      <c r="Q30" s="13">
        <v>9423764</v>
      </c>
      <c r="R30" s="13">
        <f t="shared" si="1"/>
        <v>120368</v>
      </c>
      <c r="S30" s="13">
        <f t="shared" si="4"/>
        <v>1.2772815618048159</v>
      </c>
    </row>
    <row r="31" spans="1:19" s="12" customFormat="1" ht="51.75" customHeight="1" x14ac:dyDescent="0.45">
      <c r="A31" s="17" t="s">
        <v>50</v>
      </c>
      <c r="B31" s="98" t="s">
        <v>51</v>
      </c>
      <c r="C31" s="99"/>
      <c r="D31" s="18" t="s">
        <v>25</v>
      </c>
      <c r="E31" s="19">
        <f t="shared" si="5"/>
        <v>2352700</v>
      </c>
      <c r="F31" s="19"/>
      <c r="G31" s="20">
        <f>H31+I31+J31+K31</f>
        <v>2352700</v>
      </c>
      <c r="H31" s="19"/>
      <c r="I31" s="19"/>
      <c r="J31" s="19">
        <f>[1]Лист1!B37</f>
        <v>2352700</v>
      </c>
      <c r="K31" s="19"/>
      <c r="Q31" s="83">
        <v>2061960</v>
      </c>
      <c r="R31" s="13">
        <f t="shared" si="1"/>
        <v>290740</v>
      </c>
      <c r="S31" s="13">
        <f t="shared" si="4"/>
        <v>14.100176531067529</v>
      </c>
    </row>
    <row r="32" spans="1:19" s="12" customFormat="1" ht="59.25" customHeight="1" x14ac:dyDescent="0.45">
      <c r="A32" s="17" t="s">
        <v>52</v>
      </c>
      <c r="B32" s="110" t="s">
        <v>53</v>
      </c>
      <c r="C32" s="111"/>
      <c r="D32" s="18" t="s">
        <v>25</v>
      </c>
      <c r="E32" s="19">
        <f t="shared" si="5"/>
        <v>108760</v>
      </c>
      <c r="F32" s="19"/>
      <c r="G32" s="20">
        <f>H32+I32+J32+K32</f>
        <v>108760</v>
      </c>
      <c r="H32" s="19"/>
      <c r="I32" s="19"/>
      <c r="J32" s="19">
        <v>108760</v>
      </c>
      <c r="K32" s="19"/>
      <c r="Q32" s="83">
        <v>100760</v>
      </c>
      <c r="R32" s="13">
        <f>E32-Q32</f>
        <v>8000</v>
      </c>
      <c r="S32" s="13">
        <f t="shared" si="4"/>
        <v>7.939658594680429</v>
      </c>
    </row>
    <row r="33" spans="1:21" s="12" customFormat="1" ht="72" customHeight="1" x14ac:dyDescent="0.45">
      <c r="A33" s="17" t="s">
        <v>54</v>
      </c>
      <c r="B33" s="98" t="s">
        <v>55</v>
      </c>
      <c r="C33" s="99"/>
      <c r="D33" s="18" t="s">
        <v>25</v>
      </c>
      <c r="E33" s="19"/>
      <c r="F33" s="19"/>
      <c r="G33" s="20"/>
      <c r="H33" s="19"/>
      <c r="I33" s="19"/>
      <c r="J33" s="19"/>
      <c r="K33" s="19"/>
      <c r="Q33" s="13"/>
      <c r="R33" s="13">
        <f t="shared" si="1"/>
        <v>0</v>
      </c>
      <c r="S33" s="13" t="e">
        <f t="shared" si="4"/>
        <v>#DIV/0!</v>
      </c>
    </row>
    <row r="34" spans="1:21" s="12" customFormat="1" ht="51.75" customHeight="1" x14ac:dyDescent="0.45">
      <c r="A34" s="17" t="s">
        <v>56</v>
      </c>
      <c r="B34" s="98" t="s">
        <v>57</v>
      </c>
      <c r="C34" s="99"/>
      <c r="D34" s="18" t="s">
        <v>25</v>
      </c>
      <c r="E34" s="19">
        <f t="shared" ref="E34:E40" si="6">G34-F34</f>
        <v>10058175</v>
      </c>
      <c r="F34" s="19"/>
      <c r="G34" s="20">
        <f t="shared" ref="G34:G40" si="7">H34+I34+J34+K34</f>
        <v>10058175</v>
      </c>
      <c r="H34" s="19">
        <v>9432993</v>
      </c>
      <c r="I34" s="19"/>
      <c r="J34" s="19">
        <v>625182</v>
      </c>
      <c r="K34" s="19"/>
      <c r="Q34" s="83">
        <v>10178753</v>
      </c>
      <c r="R34" s="13">
        <f t="shared" si="1"/>
        <v>-120578</v>
      </c>
      <c r="S34" s="13">
        <f t="shared" si="4"/>
        <v>-1.1846048332246593</v>
      </c>
    </row>
    <row r="35" spans="1:21" s="12" customFormat="1" ht="45" customHeight="1" x14ac:dyDescent="0.45">
      <c r="A35" s="17" t="s">
        <v>58</v>
      </c>
      <c r="B35" s="98" t="s">
        <v>59</v>
      </c>
      <c r="C35" s="99"/>
      <c r="D35" s="18" t="s">
        <v>25</v>
      </c>
      <c r="E35" s="19">
        <f t="shared" si="6"/>
        <v>0</v>
      </c>
      <c r="F35" s="19"/>
      <c r="G35" s="20">
        <f t="shared" si="7"/>
        <v>0</v>
      </c>
      <c r="H35" s="19"/>
      <c r="I35" s="19"/>
      <c r="J35" s="19">
        <v>0</v>
      </c>
      <c r="K35" s="19"/>
      <c r="Q35" s="13">
        <v>0</v>
      </c>
      <c r="R35" s="13">
        <f t="shared" si="1"/>
        <v>0</v>
      </c>
      <c r="S35" s="13" t="e">
        <f t="shared" si="4"/>
        <v>#DIV/0!</v>
      </c>
      <c r="T35" s="13"/>
      <c r="U35" s="13"/>
    </row>
    <row r="36" spans="1:21" s="12" customFormat="1" ht="66" customHeight="1" x14ac:dyDescent="0.45">
      <c r="A36" s="17" t="s">
        <v>60</v>
      </c>
      <c r="B36" s="98" t="s">
        <v>150</v>
      </c>
      <c r="C36" s="99"/>
      <c r="D36" s="18" t="s">
        <v>25</v>
      </c>
      <c r="E36" s="19">
        <f t="shared" si="6"/>
        <v>901800</v>
      </c>
      <c r="F36" s="19"/>
      <c r="G36" s="20">
        <f t="shared" si="7"/>
        <v>901800</v>
      </c>
      <c r="H36" s="19"/>
      <c r="I36" s="19"/>
      <c r="J36" s="19">
        <v>901800</v>
      </c>
      <c r="K36" s="19"/>
      <c r="Q36" s="83">
        <v>971640</v>
      </c>
      <c r="R36" s="13">
        <f t="shared" si="1"/>
        <v>-69840</v>
      </c>
      <c r="S36" s="13">
        <f t="shared" si="4"/>
        <v>-7.1878473508706922</v>
      </c>
    </row>
    <row r="37" spans="1:21" s="12" customFormat="1" ht="66" customHeight="1" x14ac:dyDescent="0.45">
      <c r="A37" s="17" t="s">
        <v>137</v>
      </c>
      <c r="B37" s="98" t="s">
        <v>138</v>
      </c>
      <c r="C37" s="99"/>
      <c r="D37" s="18" t="s">
        <v>25</v>
      </c>
      <c r="E37" s="19">
        <f>G37-F37</f>
        <v>1321320</v>
      </c>
      <c r="F37" s="19"/>
      <c r="G37" s="20">
        <f>H37+I37+J37+K37</f>
        <v>1321320</v>
      </c>
      <c r="H37" s="19"/>
      <c r="I37" s="19"/>
      <c r="J37" s="19">
        <v>1321320</v>
      </c>
      <c r="K37" s="19"/>
      <c r="Q37" s="83">
        <v>1431832</v>
      </c>
      <c r="R37" s="13">
        <f>E37-Q37</f>
        <v>-110512</v>
      </c>
      <c r="S37" s="13">
        <f>R37/Q37*100</f>
        <v>-7.7182239257119551</v>
      </c>
    </row>
    <row r="38" spans="1:21" s="12" customFormat="1" ht="66" customHeight="1" x14ac:dyDescent="0.45">
      <c r="A38" s="17" t="s">
        <v>153</v>
      </c>
      <c r="B38" s="98" t="s">
        <v>147</v>
      </c>
      <c r="C38" s="99"/>
      <c r="D38" s="18" t="s">
        <v>25</v>
      </c>
      <c r="E38" s="19">
        <f t="shared" si="6"/>
        <v>-5198623</v>
      </c>
      <c r="F38" s="19"/>
      <c r="G38" s="20">
        <f t="shared" si="7"/>
        <v>-5198623</v>
      </c>
      <c r="H38" s="19"/>
      <c r="I38" s="19"/>
      <c r="J38" s="19">
        <v>-5198623</v>
      </c>
      <c r="K38" s="19"/>
      <c r="Q38" s="83">
        <v>-5321181</v>
      </c>
      <c r="R38" s="13">
        <f t="shared" si="1"/>
        <v>122558</v>
      </c>
      <c r="S38" s="13">
        <f t="shared" si="4"/>
        <v>-2.3032105090956314</v>
      </c>
    </row>
    <row r="39" spans="1:21" s="12" customFormat="1" ht="32.25" customHeight="1" x14ac:dyDescent="0.5">
      <c r="A39" s="9" t="s">
        <v>61</v>
      </c>
      <c r="B39" s="106" t="s">
        <v>62</v>
      </c>
      <c r="C39" s="107"/>
      <c r="D39" s="10" t="s">
        <v>25</v>
      </c>
      <c r="E39" s="22">
        <f>G39-F39</f>
        <v>132990797</v>
      </c>
      <c r="F39" s="23">
        <f>F40+F66+F74+F76</f>
        <v>0</v>
      </c>
      <c r="G39" s="11">
        <f t="shared" si="7"/>
        <v>132990797</v>
      </c>
      <c r="H39" s="11">
        <f>H40+H66+H74+H76</f>
        <v>0</v>
      </c>
      <c r="I39" s="11">
        <f>I40+I66+I74+I76</f>
        <v>16754</v>
      </c>
      <c r="J39" s="11">
        <f>J40+J66+J74+J76</f>
        <v>45123015</v>
      </c>
      <c r="K39" s="11">
        <f>K40+K66+K74+K76</f>
        <v>87851028</v>
      </c>
      <c r="Q39" s="75">
        <v>117239678</v>
      </c>
      <c r="R39" s="13">
        <f>E39-Q39</f>
        <v>15751119</v>
      </c>
      <c r="S39" s="13">
        <f t="shared" si="4"/>
        <v>13.434972927851268</v>
      </c>
      <c r="T39" s="12">
        <v>-5321181</v>
      </c>
    </row>
    <row r="40" spans="1:21" s="12" customFormat="1" ht="32.25" customHeight="1" x14ac:dyDescent="0.2">
      <c r="A40" s="14" t="s">
        <v>5</v>
      </c>
      <c r="B40" s="108" t="s">
        <v>63</v>
      </c>
      <c r="C40" s="109"/>
      <c r="D40" s="24" t="s">
        <v>25</v>
      </c>
      <c r="E40" s="21">
        <f t="shared" si="6"/>
        <v>125648425</v>
      </c>
      <c r="F40" s="25">
        <f>F41+F43+F65</f>
        <v>0</v>
      </c>
      <c r="G40" s="16">
        <f t="shared" si="7"/>
        <v>125648425</v>
      </c>
      <c r="H40" s="16">
        <f>H41+H43+H65</f>
        <v>0</v>
      </c>
      <c r="I40" s="16">
        <f>I41+I43+I65</f>
        <v>16754</v>
      </c>
      <c r="J40" s="16">
        <f>J41+J43+J65</f>
        <v>38298711</v>
      </c>
      <c r="K40" s="16">
        <f>K41+K43+K65</f>
        <v>87332960</v>
      </c>
      <c r="L40" s="26">
        <v>85351857</v>
      </c>
      <c r="M40" s="26">
        <v>0</v>
      </c>
      <c r="N40" s="26">
        <v>11309</v>
      </c>
      <c r="O40" s="26">
        <v>22915747</v>
      </c>
      <c r="P40" s="26">
        <v>62424801</v>
      </c>
      <c r="Q40" s="16">
        <v>112183624</v>
      </c>
      <c r="R40" s="16">
        <v>19667</v>
      </c>
      <c r="S40" s="16">
        <v>15298</v>
      </c>
      <c r="T40" s="16">
        <v>39188150</v>
      </c>
      <c r="U40" s="16">
        <v>72960509</v>
      </c>
    </row>
    <row r="41" spans="1:21" s="12" customFormat="1" ht="59.25" customHeight="1" x14ac:dyDescent="0.2">
      <c r="A41" s="14" t="s">
        <v>64</v>
      </c>
      <c r="B41" s="100" t="s">
        <v>65</v>
      </c>
      <c r="C41" s="101"/>
      <c r="D41" s="27" t="s">
        <v>25</v>
      </c>
      <c r="E41" s="28"/>
      <c r="F41" s="29"/>
      <c r="G41" s="30"/>
      <c r="H41" s="29"/>
      <c r="I41" s="29"/>
      <c r="J41" s="28"/>
      <c r="K41" s="28"/>
      <c r="L41" s="26">
        <f>G40+G76-L40</f>
        <v>42170309</v>
      </c>
      <c r="M41" s="26">
        <f>H40+H76-M40</f>
        <v>0</v>
      </c>
      <c r="N41" s="26">
        <f>I40+I76-N40</f>
        <v>5445</v>
      </c>
      <c r="O41" s="26">
        <f>J40+J76-O40</f>
        <v>16792211</v>
      </c>
      <c r="P41" s="26">
        <f>K40+K76-P40</f>
        <v>25372653</v>
      </c>
      <c r="Q41" s="16">
        <f>G40+G76-Q40</f>
        <v>15338542</v>
      </c>
      <c r="R41" s="16">
        <f>H40+H76-R40</f>
        <v>-19667</v>
      </c>
      <c r="S41" s="16">
        <f>I40+I76-S40</f>
        <v>1456</v>
      </c>
      <c r="T41" s="16">
        <f>J40+J76-T40</f>
        <v>519808</v>
      </c>
      <c r="U41" s="16">
        <f>K40+K76-U40</f>
        <v>14836945</v>
      </c>
    </row>
    <row r="42" spans="1:21" s="31" customFormat="1" ht="39" customHeight="1" x14ac:dyDescent="0.3">
      <c r="A42" s="17" t="s">
        <v>66</v>
      </c>
      <c r="B42" s="98" t="s">
        <v>67</v>
      </c>
      <c r="C42" s="99"/>
      <c r="D42" s="18" t="s">
        <v>25</v>
      </c>
      <c r="E42" s="28"/>
      <c r="F42" s="29"/>
      <c r="G42" s="30"/>
      <c r="H42" s="29"/>
      <c r="I42" s="29"/>
      <c r="J42" s="28"/>
      <c r="K42" s="28"/>
      <c r="L42" s="26"/>
      <c r="M42" s="26"/>
      <c r="N42" s="26"/>
      <c r="O42" s="26"/>
      <c r="P42" s="26"/>
    </row>
    <row r="43" spans="1:21" s="12" customFormat="1" ht="67.5" customHeight="1" x14ac:dyDescent="0.5">
      <c r="A43" s="14" t="s">
        <v>68</v>
      </c>
      <c r="B43" s="100" t="s">
        <v>69</v>
      </c>
      <c r="C43" s="101"/>
      <c r="D43" s="25" t="s">
        <v>25</v>
      </c>
      <c r="E43" s="16">
        <f t="shared" ref="E43:E66" si="8">G43-F43</f>
        <v>125648425</v>
      </c>
      <c r="F43" s="16">
        <f>F44+F57+F63+F64</f>
        <v>0</v>
      </c>
      <c r="G43" s="16">
        <f t="shared" ref="G43:G75" si="9">H43+I43+J43+K43</f>
        <v>125648425</v>
      </c>
      <c r="H43" s="16">
        <f>H44+H57+H63+H64</f>
        <v>0</v>
      </c>
      <c r="I43" s="16">
        <f>I44+I57+I63+I64</f>
        <v>16754</v>
      </c>
      <c r="J43" s="16">
        <f>J44+J57+J63+J64</f>
        <v>38298711</v>
      </c>
      <c r="K43" s="16">
        <f>K44+K57+K63+K64</f>
        <v>87332960</v>
      </c>
      <c r="Q43" s="75">
        <v>110368913</v>
      </c>
      <c r="R43" s="32">
        <f>E43-Q43</f>
        <v>15279512</v>
      </c>
      <c r="S43" s="13">
        <f t="shared" ref="S43:S55" si="10">R43/Q43*100</f>
        <v>13.844035956030481</v>
      </c>
    </row>
    <row r="44" spans="1:21" s="12" customFormat="1" ht="91.5" customHeight="1" x14ac:dyDescent="0.5">
      <c r="A44" s="14" t="s">
        <v>6</v>
      </c>
      <c r="B44" s="100" t="s">
        <v>70</v>
      </c>
      <c r="C44" s="101"/>
      <c r="D44" s="15" t="s">
        <v>25</v>
      </c>
      <c r="E44" s="21">
        <f>G44-F44</f>
        <v>123376477</v>
      </c>
      <c r="F44" s="25">
        <f>F45+F47+F50+F51+F52</f>
        <v>0</v>
      </c>
      <c r="G44" s="16">
        <f t="shared" si="9"/>
        <v>123376477</v>
      </c>
      <c r="H44" s="16">
        <f>SUM(H45:H56)</f>
        <v>0</v>
      </c>
      <c r="I44" s="16">
        <f>SUM(I45:I56)</f>
        <v>16754</v>
      </c>
      <c r="J44" s="16">
        <f>SUM(J45:J56)</f>
        <v>36031232</v>
      </c>
      <c r="K44" s="16">
        <f>SUM(K45:K56)</f>
        <v>87328491</v>
      </c>
      <c r="Q44" s="75">
        <v>108010915</v>
      </c>
      <c r="R44" s="32">
        <f>E44-Q44</f>
        <v>15365562</v>
      </c>
      <c r="S44" s="13">
        <f t="shared" si="10"/>
        <v>14.225934480788355</v>
      </c>
    </row>
    <row r="45" spans="1:21" s="12" customFormat="1" ht="52.5" customHeight="1" x14ac:dyDescent="0.5">
      <c r="A45" s="17" t="s">
        <v>71</v>
      </c>
      <c r="B45" s="98" t="s">
        <v>72</v>
      </c>
      <c r="C45" s="99"/>
      <c r="D45" s="18" t="s">
        <v>25</v>
      </c>
      <c r="E45" s="19">
        <f t="shared" si="8"/>
        <v>19205859</v>
      </c>
      <c r="F45" s="19"/>
      <c r="G45" s="20">
        <f t="shared" si="9"/>
        <v>19205859</v>
      </c>
      <c r="H45" s="19"/>
      <c r="I45" s="19"/>
      <c r="J45" s="19">
        <v>3240875</v>
      </c>
      <c r="K45" s="19">
        <v>15964984</v>
      </c>
      <c r="Q45" s="84">
        <v>16388183</v>
      </c>
      <c r="R45" s="75">
        <f t="shared" ref="R45:R55" si="11">E45-Q45</f>
        <v>2817676</v>
      </c>
      <c r="S45" s="13">
        <f t="shared" si="10"/>
        <v>17.193339859580529</v>
      </c>
    </row>
    <row r="46" spans="1:21" s="12" customFormat="1" ht="52.5" customHeight="1" x14ac:dyDescent="0.5">
      <c r="A46" s="17" t="s">
        <v>73</v>
      </c>
      <c r="B46" s="98" t="s">
        <v>74</v>
      </c>
      <c r="C46" s="99"/>
      <c r="D46" s="18" t="s">
        <v>25</v>
      </c>
      <c r="E46" s="19">
        <f t="shared" si="8"/>
        <v>2124910</v>
      </c>
      <c r="F46" s="19"/>
      <c r="G46" s="20">
        <f t="shared" si="9"/>
        <v>2124910</v>
      </c>
      <c r="H46" s="19"/>
      <c r="I46" s="19"/>
      <c r="J46" s="19">
        <v>181917</v>
      </c>
      <c r="K46" s="19">
        <v>1942993</v>
      </c>
      <c r="Q46" s="84">
        <v>1125042</v>
      </c>
      <c r="R46" s="75">
        <f>E46-Q46</f>
        <v>999868</v>
      </c>
      <c r="S46" s="13">
        <f t="shared" si="10"/>
        <v>88.873837598951866</v>
      </c>
    </row>
    <row r="47" spans="1:21" s="12" customFormat="1" ht="58.5" customHeight="1" x14ac:dyDescent="0.5">
      <c r="A47" s="17" t="s">
        <v>75</v>
      </c>
      <c r="B47" s="98" t="s">
        <v>76</v>
      </c>
      <c r="C47" s="99"/>
      <c r="D47" s="18" t="s">
        <v>25</v>
      </c>
      <c r="E47" s="19">
        <f t="shared" si="8"/>
        <v>69554828</v>
      </c>
      <c r="F47" s="19"/>
      <c r="G47" s="20">
        <f t="shared" si="9"/>
        <v>69554828</v>
      </c>
      <c r="H47" s="19"/>
      <c r="I47" s="19">
        <v>16754</v>
      </c>
      <c r="J47" s="19">
        <v>24696740</v>
      </c>
      <c r="K47" s="19">
        <v>44841334</v>
      </c>
      <c r="L47" s="12">
        <v>65611287</v>
      </c>
      <c r="Q47" s="84">
        <v>60607579</v>
      </c>
      <c r="R47" s="75">
        <f t="shared" si="11"/>
        <v>8947249</v>
      </c>
      <c r="S47" s="13">
        <f t="shared" si="10"/>
        <v>14.762590995426498</v>
      </c>
    </row>
    <row r="48" spans="1:21" s="12" customFormat="1" ht="58.5" customHeight="1" x14ac:dyDescent="0.5">
      <c r="A48" s="17" t="s">
        <v>77</v>
      </c>
      <c r="B48" s="98" t="s">
        <v>78</v>
      </c>
      <c r="C48" s="99"/>
      <c r="D48" s="18" t="s">
        <v>25</v>
      </c>
      <c r="E48" s="19">
        <f t="shared" si="8"/>
        <v>4885</v>
      </c>
      <c r="F48" s="19"/>
      <c r="G48" s="20">
        <f t="shared" si="9"/>
        <v>4885</v>
      </c>
      <c r="H48" s="19"/>
      <c r="I48" s="19"/>
      <c r="J48" s="19">
        <v>0</v>
      </c>
      <c r="K48" s="19">
        <v>4885</v>
      </c>
      <c r="Q48" s="84">
        <v>4095</v>
      </c>
      <c r="R48" s="75">
        <f t="shared" si="11"/>
        <v>790</v>
      </c>
      <c r="S48" s="13">
        <f t="shared" si="10"/>
        <v>19.291819291819294</v>
      </c>
    </row>
    <row r="49" spans="1:21" s="12" customFormat="1" ht="57" customHeight="1" x14ac:dyDescent="0.5">
      <c r="A49" s="17" t="s">
        <v>79</v>
      </c>
      <c r="B49" s="98" t="s">
        <v>80</v>
      </c>
      <c r="C49" s="99"/>
      <c r="D49" s="18" t="s">
        <v>25</v>
      </c>
      <c r="E49" s="19">
        <f t="shared" si="8"/>
        <v>2665421</v>
      </c>
      <c r="F49" s="19"/>
      <c r="G49" s="20">
        <f t="shared" si="9"/>
        <v>2665421</v>
      </c>
      <c r="H49" s="19"/>
      <c r="I49" s="19"/>
      <c r="J49" s="19">
        <v>492593</v>
      </c>
      <c r="K49" s="19">
        <v>2172828</v>
      </c>
      <c r="Q49" s="84">
        <v>1691549</v>
      </c>
      <c r="R49" s="75">
        <f t="shared" si="11"/>
        <v>973872</v>
      </c>
      <c r="S49" s="13">
        <f t="shared" si="10"/>
        <v>57.572792747948775</v>
      </c>
    </row>
    <row r="50" spans="1:21" s="12" customFormat="1" ht="54.75" customHeight="1" x14ac:dyDescent="0.5">
      <c r="A50" s="17" t="s">
        <v>81</v>
      </c>
      <c r="B50" s="98" t="s">
        <v>177</v>
      </c>
      <c r="C50" s="99"/>
      <c r="D50" s="18" t="s">
        <v>25</v>
      </c>
      <c r="E50" s="19">
        <f t="shared" si="8"/>
        <v>14283366</v>
      </c>
      <c r="F50" s="19"/>
      <c r="G50" s="20">
        <f t="shared" si="9"/>
        <v>14283366</v>
      </c>
      <c r="H50" s="19"/>
      <c r="I50" s="19"/>
      <c r="J50" s="19">
        <v>1764848</v>
      </c>
      <c r="K50" s="19">
        <v>12518518</v>
      </c>
      <c r="Q50" s="84">
        <v>12182557</v>
      </c>
      <c r="R50" s="75">
        <f t="shared" si="11"/>
        <v>2100809</v>
      </c>
      <c r="S50" s="13">
        <f t="shared" si="10"/>
        <v>17.244401154864285</v>
      </c>
      <c r="T50" s="75"/>
      <c r="U50" s="75"/>
    </row>
    <row r="51" spans="1:21" s="12" customFormat="1" ht="54.75" customHeight="1" x14ac:dyDescent="0.5">
      <c r="A51" s="17" t="s">
        <v>82</v>
      </c>
      <c r="B51" s="98" t="s">
        <v>144</v>
      </c>
      <c r="C51" s="99"/>
      <c r="D51" s="18" t="s">
        <v>25</v>
      </c>
      <c r="E51" s="19">
        <f t="shared" si="8"/>
        <v>1993</v>
      </c>
      <c r="F51" s="19"/>
      <c r="G51" s="20">
        <f t="shared" si="9"/>
        <v>1993</v>
      </c>
      <c r="H51" s="19"/>
      <c r="I51" s="19"/>
      <c r="J51" s="19">
        <v>0</v>
      </c>
      <c r="K51" s="19">
        <v>1993</v>
      </c>
      <c r="Q51" s="84">
        <v>921</v>
      </c>
      <c r="R51" s="75">
        <f t="shared" si="11"/>
        <v>1072</v>
      </c>
      <c r="S51" s="13">
        <f t="shared" si="10"/>
        <v>116.39522258414767</v>
      </c>
    </row>
    <row r="52" spans="1:21" s="12" customFormat="1" ht="60.75" customHeight="1" x14ac:dyDescent="0.5">
      <c r="A52" s="17" t="s">
        <v>83</v>
      </c>
      <c r="B52" s="98" t="s">
        <v>84</v>
      </c>
      <c r="C52" s="99"/>
      <c r="D52" s="18" t="s">
        <v>25</v>
      </c>
      <c r="E52" s="19">
        <f t="shared" si="8"/>
        <v>256</v>
      </c>
      <c r="F52" s="19"/>
      <c r="G52" s="20">
        <f t="shared" si="9"/>
        <v>256</v>
      </c>
      <c r="H52" s="19"/>
      <c r="I52" s="19"/>
      <c r="J52" s="19">
        <v>0</v>
      </c>
      <c r="K52" s="19">
        <v>256</v>
      </c>
      <c r="Q52" s="84">
        <v>259</v>
      </c>
      <c r="R52" s="75">
        <f t="shared" si="11"/>
        <v>-3</v>
      </c>
      <c r="S52" s="13">
        <f t="shared" si="10"/>
        <v>-1.1583011583011582</v>
      </c>
    </row>
    <row r="53" spans="1:21" s="12" customFormat="1" ht="54.75" customHeight="1" x14ac:dyDescent="0.5">
      <c r="A53" s="17" t="s">
        <v>85</v>
      </c>
      <c r="B53" s="98" t="s">
        <v>86</v>
      </c>
      <c r="C53" s="99"/>
      <c r="D53" s="18" t="s">
        <v>25</v>
      </c>
      <c r="E53" s="19">
        <f t="shared" si="8"/>
        <v>15476015</v>
      </c>
      <c r="F53" s="19"/>
      <c r="G53" s="20">
        <f t="shared" si="9"/>
        <v>15476015</v>
      </c>
      <c r="H53" s="19"/>
      <c r="I53" s="19">
        <v>0</v>
      </c>
      <c r="J53" s="19">
        <v>5618931</v>
      </c>
      <c r="K53" s="19">
        <v>9857084</v>
      </c>
      <c r="Q53" s="84">
        <v>15952565</v>
      </c>
      <c r="R53" s="75">
        <f t="shared" si="11"/>
        <v>-476550</v>
      </c>
      <c r="S53" s="13">
        <f t="shared" si="10"/>
        <v>-2.9872938928629975</v>
      </c>
    </row>
    <row r="54" spans="1:21" s="12" customFormat="1" ht="65.25" customHeight="1" x14ac:dyDescent="0.5">
      <c r="A54" s="17" t="s">
        <v>87</v>
      </c>
      <c r="B54" s="98" t="s">
        <v>88</v>
      </c>
      <c r="C54" s="99"/>
      <c r="D54" s="18" t="s">
        <v>25</v>
      </c>
      <c r="E54" s="19">
        <f t="shared" si="8"/>
        <v>49091</v>
      </c>
      <c r="F54" s="19"/>
      <c r="G54" s="20">
        <f t="shared" si="9"/>
        <v>49091</v>
      </c>
      <c r="H54" s="19"/>
      <c r="I54" s="19"/>
      <c r="J54" s="19">
        <v>33739</v>
      </c>
      <c r="K54" s="19">
        <v>15352</v>
      </c>
      <c r="Q54" s="84">
        <v>47384</v>
      </c>
      <c r="R54" s="75">
        <f t="shared" si="11"/>
        <v>1707</v>
      </c>
      <c r="S54" s="13">
        <f t="shared" si="10"/>
        <v>3.6024818504136422</v>
      </c>
    </row>
    <row r="55" spans="1:21" s="12" customFormat="1" ht="65.25" customHeight="1" x14ac:dyDescent="0.5">
      <c r="A55" s="17" t="s">
        <v>89</v>
      </c>
      <c r="B55" s="98" t="s">
        <v>90</v>
      </c>
      <c r="C55" s="99"/>
      <c r="D55" s="18" t="s">
        <v>25</v>
      </c>
      <c r="E55" s="19">
        <f t="shared" si="8"/>
        <v>9853</v>
      </c>
      <c r="F55" s="19"/>
      <c r="G55" s="20">
        <f t="shared" si="9"/>
        <v>9853</v>
      </c>
      <c r="H55" s="19"/>
      <c r="I55" s="19"/>
      <c r="J55" s="19">
        <v>1589</v>
      </c>
      <c r="K55" s="19">
        <v>8264</v>
      </c>
      <c r="Q55" s="84">
        <v>10781</v>
      </c>
      <c r="R55" s="75">
        <f t="shared" si="11"/>
        <v>-928</v>
      </c>
      <c r="S55" s="13">
        <f t="shared" si="10"/>
        <v>-8.6077358315555141</v>
      </c>
    </row>
    <row r="56" spans="1:21" s="12" customFormat="1" ht="42.75" customHeight="1" x14ac:dyDescent="0.45">
      <c r="A56" s="17" t="s">
        <v>91</v>
      </c>
      <c r="B56" s="98" t="s">
        <v>92</v>
      </c>
      <c r="C56" s="99"/>
      <c r="D56" s="18" t="s">
        <v>25</v>
      </c>
      <c r="E56" s="19">
        <f t="shared" si="8"/>
        <v>0</v>
      </c>
      <c r="F56" s="19"/>
      <c r="G56" s="20">
        <f t="shared" si="9"/>
        <v>0</v>
      </c>
      <c r="H56" s="19"/>
      <c r="I56" s="19"/>
      <c r="J56" s="19"/>
      <c r="K56" s="19"/>
      <c r="Q56" s="33">
        <v>0</v>
      </c>
      <c r="R56" s="34"/>
      <c r="S56" s="34"/>
    </row>
    <row r="57" spans="1:21" s="12" customFormat="1" ht="57.75" customHeight="1" x14ac:dyDescent="0.2">
      <c r="A57" s="14" t="s">
        <v>7</v>
      </c>
      <c r="B57" s="100" t="s">
        <v>93</v>
      </c>
      <c r="C57" s="101"/>
      <c r="D57" s="15" t="s">
        <v>25</v>
      </c>
      <c r="E57" s="21">
        <f t="shared" si="8"/>
        <v>0</v>
      </c>
      <c r="F57" s="25">
        <f>F58+F59+F60+F61</f>
        <v>0</v>
      </c>
      <c r="G57" s="16">
        <f t="shared" si="9"/>
        <v>0</v>
      </c>
      <c r="H57" s="16">
        <f>H58+H59+H60+H61</f>
        <v>0</v>
      </c>
      <c r="I57" s="16">
        <f>I58+I59+I60+I61</f>
        <v>0</v>
      </c>
      <c r="J57" s="16">
        <f>J58+J59+J60+J61</f>
        <v>0</v>
      </c>
      <c r="K57" s="16">
        <f>K58+K59+K60+K61</f>
        <v>0</v>
      </c>
      <c r="Q57" s="81">
        <v>0</v>
      </c>
      <c r="R57" s="33"/>
      <c r="S57" s="33"/>
    </row>
    <row r="58" spans="1:21" s="12" customFormat="1" ht="55.5" customHeight="1" x14ac:dyDescent="0.4">
      <c r="A58" s="17" t="s">
        <v>94</v>
      </c>
      <c r="B58" s="98" t="s">
        <v>95</v>
      </c>
      <c r="C58" s="99"/>
      <c r="D58" s="18" t="s">
        <v>25</v>
      </c>
      <c r="E58" s="28">
        <f t="shared" si="8"/>
        <v>0</v>
      </c>
      <c r="F58" s="29"/>
      <c r="G58" s="20">
        <f t="shared" si="9"/>
        <v>0</v>
      </c>
      <c r="H58" s="19"/>
      <c r="I58" s="19"/>
      <c r="J58" s="19">
        <v>0</v>
      </c>
      <c r="K58" s="19"/>
      <c r="L58" s="35"/>
      <c r="Q58" s="33">
        <v>0</v>
      </c>
      <c r="R58" s="33"/>
      <c r="S58" s="33"/>
    </row>
    <row r="59" spans="1:21" s="12" customFormat="1" ht="46.5" customHeight="1" x14ac:dyDescent="0.5">
      <c r="A59" s="17" t="s">
        <v>96</v>
      </c>
      <c r="B59" s="98" t="s">
        <v>97</v>
      </c>
      <c r="C59" s="99"/>
      <c r="D59" s="18" t="s">
        <v>25</v>
      </c>
      <c r="E59" s="19">
        <f t="shared" si="8"/>
        <v>0</v>
      </c>
      <c r="F59" s="29"/>
      <c r="G59" s="20">
        <f t="shared" si="9"/>
        <v>0</v>
      </c>
      <c r="H59" s="19"/>
      <c r="I59" s="19"/>
      <c r="J59" s="19"/>
      <c r="K59" s="19"/>
      <c r="Q59" s="79">
        <v>0</v>
      </c>
      <c r="R59" s="32">
        <f>E59-Q59</f>
        <v>0</v>
      </c>
      <c r="S59" s="13" t="e">
        <f>R59/Q59*100</f>
        <v>#DIV/0!</v>
      </c>
    </row>
    <row r="60" spans="1:21" s="12" customFormat="1" ht="46.5" customHeight="1" x14ac:dyDescent="0.2">
      <c r="A60" s="17" t="s">
        <v>98</v>
      </c>
      <c r="B60" s="98" t="s">
        <v>99</v>
      </c>
      <c r="C60" s="99"/>
      <c r="D60" s="18" t="s">
        <v>25</v>
      </c>
      <c r="E60" s="28">
        <f t="shared" si="8"/>
        <v>0</v>
      </c>
      <c r="F60" s="29"/>
      <c r="G60" s="36">
        <f t="shared" si="9"/>
        <v>0</v>
      </c>
      <c r="H60" s="19"/>
      <c r="I60" s="19"/>
      <c r="J60" s="19"/>
      <c r="K60" s="19"/>
      <c r="Q60" s="33">
        <v>0</v>
      </c>
      <c r="R60" s="33"/>
      <c r="S60" s="33"/>
    </row>
    <row r="61" spans="1:21" s="12" customFormat="1" ht="40.5" customHeight="1" x14ac:dyDescent="0.2">
      <c r="A61" s="17" t="s">
        <v>100</v>
      </c>
      <c r="B61" s="98" t="s">
        <v>101</v>
      </c>
      <c r="C61" s="99"/>
      <c r="D61" s="18" t="s">
        <v>25</v>
      </c>
      <c r="E61" s="28">
        <f t="shared" si="8"/>
        <v>0</v>
      </c>
      <c r="F61" s="29"/>
      <c r="G61" s="36">
        <f t="shared" si="9"/>
        <v>0</v>
      </c>
      <c r="H61" s="19"/>
      <c r="I61" s="19"/>
      <c r="J61" s="19"/>
      <c r="K61" s="19"/>
      <c r="Q61" s="33">
        <v>0</v>
      </c>
      <c r="R61" s="33"/>
      <c r="S61" s="33"/>
    </row>
    <row r="62" spans="1:21" s="12" customFormat="1" ht="34.5" customHeight="1" x14ac:dyDescent="0.2">
      <c r="A62" s="17" t="s">
        <v>102</v>
      </c>
      <c r="B62" s="98" t="s">
        <v>92</v>
      </c>
      <c r="C62" s="99"/>
      <c r="D62" s="18" t="s">
        <v>25</v>
      </c>
      <c r="E62" s="28">
        <f t="shared" si="8"/>
        <v>0</v>
      </c>
      <c r="F62" s="29"/>
      <c r="G62" s="36">
        <f t="shared" si="9"/>
        <v>0</v>
      </c>
      <c r="H62" s="19"/>
      <c r="I62" s="19"/>
      <c r="J62" s="19"/>
      <c r="K62" s="19"/>
      <c r="Q62" s="33">
        <v>0</v>
      </c>
      <c r="R62" s="33"/>
      <c r="S62" s="33"/>
    </row>
    <row r="63" spans="1:21" s="12" customFormat="1" ht="36" customHeight="1" x14ac:dyDescent="0.2">
      <c r="A63" s="14" t="s">
        <v>8</v>
      </c>
      <c r="B63" s="100" t="s">
        <v>103</v>
      </c>
      <c r="C63" s="101"/>
      <c r="D63" s="15" t="s">
        <v>25</v>
      </c>
      <c r="E63" s="37">
        <f t="shared" si="8"/>
        <v>0</v>
      </c>
      <c r="F63" s="38"/>
      <c r="G63" s="39">
        <f t="shared" si="9"/>
        <v>0</v>
      </c>
      <c r="H63" s="40"/>
      <c r="I63" s="40"/>
      <c r="J63" s="19"/>
      <c r="K63" s="19"/>
      <c r="Q63" s="33">
        <v>0</v>
      </c>
      <c r="R63" s="33"/>
      <c r="S63" s="33"/>
    </row>
    <row r="64" spans="1:21" s="12" customFormat="1" ht="31.5" customHeight="1" x14ac:dyDescent="0.5">
      <c r="A64" s="14" t="s">
        <v>9</v>
      </c>
      <c r="B64" s="100" t="s">
        <v>154</v>
      </c>
      <c r="C64" s="101"/>
      <c r="D64" s="15" t="s">
        <v>25</v>
      </c>
      <c r="E64" s="40">
        <f t="shared" si="8"/>
        <v>2271948</v>
      </c>
      <c r="F64" s="40"/>
      <c r="G64" s="41">
        <f t="shared" si="9"/>
        <v>2271948</v>
      </c>
      <c r="H64" s="40"/>
      <c r="I64" s="40"/>
      <c r="J64" s="19">
        <v>2267479</v>
      </c>
      <c r="K64" s="19">
        <v>4469</v>
      </c>
      <c r="Q64" s="84">
        <v>2357998</v>
      </c>
      <c r="R64" s="32">
        <f>E64-Q64</f>
        <v>-86050</v>
      </c>
      <c r="S64" s="33"/>
    </row>
    <row r="65" spans="1:19" s="42" customFormat="1" ht="24.95" customHeight="1" x14ac:dyDescent="0.2">
      <c r="A65" s="14" t="s">
        <v>10</v>
      </c>
      <c r="B65" s="100" t="s">
        <v>104</v>
      </c>
      <c r="C65" s="101"/>
      <c r="D65" s="25" t="s">
        <v>25</v>
      </c>
      <c r="E65" s="37">
        <f t="shared" si="8"/>
        <v>0</v>
      </c>
      <c r="F65" s="38"/>
      <c r="G65" s="39">
        <f t="shared" si="9"/>
        <v>0</v>
      </c>
      <c r="H65" s="40"/>
      <c r="I65" s="40"/>
      <c r="J65" s="40"/>
      <c r="K65" s="37">
        <v>0</v>
      </c>
      <c r="Q65" s="43">
        <v>0</v>
      </c>
      <c r="R65" s="43"/>
      <c r="S65" s="43"/>
    </row>
    <row r="66" spans="1:19" s="42" customFormat="1" ht="32.25" customHeight="1" x14ac:dyDescent="0.45">
      <c r="A66" s="14" t="s">
        <v>105</v>
      </c>
      <c r="B66" s="100" t="s">
        <v>106</v>
      </c>
      <c r="C66" s="101"/>
      <c r="D66" s="15" t="s">
        <v>25</v>
      </c>
      <c r="E66" s="21">
        <f t="shared" si="8"/>
        <v>5087701</v>
      </c>
      <c r="F66" s="25">
        <f>F67+F68+F69+F71+F72</f>
        <v>0</v>
      </c>
      <c r="G66" s="16">
        <f t="shared" si="9"/>
        <v>5087701</v>
      </c>
      <c r="H66" s="16">
        <f>H67+H68+H69+H71+H72</f>
        <v>0</v>
      </c>
      <c r="I66" s="16">
        <f>I67+I68+I69+I71+I72</f>
        <v>0</v>
      </c>
      <c r="J66" s="16">
        <f>SUM(J67:J73)</f>
        <v>5034127</v>
      </c>
      <c r="K66" s="16">
        <f>SUM(K67:K73)</f>
        <v>53574</v>
      </c>
      <c r="Q66" s="76">
        <v>4665952</v>
      </c>
      <c r="R66" s="13">
        <f t="shared" ref="R66:R72" si="12">E66-Q66</f>
        <v>421749</v>
      </c>
      <c r="S66" s="13">
        <f t="shared" ref="S66:S73" si="13">R66/Q66*100</f>
        <v>9.0388628087044189</v>
      </c>
    </row>
    <row r="67" spans="1:19" s="42" customFormat="1" ht="36.75" customHeight="1" x14ac:dyDescent="0.45">
      <c r="A67" s="17" t="s">
        <v>107</v>
      </c>
      <c r="B67" s="98" t="s">
        <v>108</v>
      </c>
      <c r="C67" s="99"/>
      <c r="D67" s="18" t="s">
        <v>25</v>
      </c>
      <c r="E67" s="19">
        <f>G67-F67</f>
        <v>448693</v>
      </c>
      <c r="F67" s="19"/>
      <c r="G67" s="20">
        <f t="shared" si="9"/>
        <v>448693</v>
      </c>
      <c r="H67" s="19"/>
      <c r="I67" s="44"/>
      <c r="J67" s="19">
        <v>448693</v>
      </c>
      <c r="K67" s="19"/>
      <c r="Q67" s="85">
        <v>438283</v>
      </c>
      <c r="R67" s="13">
        <f t="shared" si="12"/>
        <v>10410</v>
      </c>
      <c r="S67" s="13">
        <f t="shared" si="13"/>
        <v>2.3751776819999861</v>
      </c>
    </row>
    <row r="68" spans="1:19" s="42" customFormat="1" ht="32.25" customHeight="1" x14ac:dyDescent="0.45">
      <c r="A68" s="17" t="s">
        <v>109</v>
      </c>
      <c r="B68" s="98" t="s">
        <v>110</v>
      </c>
      <c r="C68" s="99"/>
      <c r="D68" s="18" t="s">
        <v>25</v>
      </c>
      <c r="E68" s="19">
        <f t="shared" ref="E68:E84" si="14">G68-F68</f>
        <v>540527</v>
      </c>
      <c r="F68" s="19"/>
      <c r="G68" s="20">
        <f t="shared" si="9"/>
        <v>540527</v>
      </c>
      <c r="H68" s="19"/>
      <c r="I68" s="44"/>
      <c r="J68" s="19">
        <v>540527</v>
      </c>
      <c r="K68" s="19"/>
      <c r="Q68" s="85">
        <v>633186</v>
      </c>
      <c r="R68" s="13">
        <f t="shared" si="12"/>
        <v>-92659</v>
      </c>
      <c r="S68" s="13">
        <f t="shared" si="13"/>
        <v>-14.633772698701488</v>
      </c>
    </row>
    <row r="69" spans="1:19" s="12" customFormat="1" ht="32.25" customHeight="1" x14ac:dyDescent="0.45">
      <c r="A69" s="17" t="s">
        <v>111</v>
      </c>
      <c r="B69" s="98" t="s">
        <v>174</v>
      </c>
      <c r="C69" s="99"/>
      <c r="D69" s="18" t="s">
        <v>25</v>
      </c>
      <c r="E69" s="19">
        <f t="shared" si="14"/>
        <v>1861440</v>
      </c>
      <c r="F69" s="19"/>
      <c r="G69" s="20">
        <f t="shared" si="9"/>
        <v>1861440</v>
      </c>
      <c r="H69" s="19"/>
      <c r="I69" s="44"/>
      <c r="J69" s="19">
        <v>1861440</v>
      </c>
      <c r="K69" s="19"/>
      <c r="Q69" s="86">
        <v>1291344</v>
      </c>
      <c r="R69" s="13">
        <f t="shared" si="12"/>
        <v>570096</v>
      </c>
      <c r="S69" s="13">
        <f>R69/Q69*100</f>
        <v>44.147492844664164</v>
      </c>
    </row>
    <row r="70" spans="1:19" s="12" customFormat="1" ht="32.25" customHeight="1" x14ac:dyDescent="0.45">
      <c r="A70" s="17"/>
      <c r="B70" s="135" t="s">
        <v>175</v>
      </c>
      <c r="C70" s="136"/>
      <c r="D70" s="18" t="s">
        <v>25</v>
      </c>
      <c r="E70" s="19">
        <f t="shared" si="14"/>
        <v>53574</v>
      </c>
      <c r="F70" s="19"/>
      <c r="G70" s="20">
        <f t="shared" si="9"/>
        <v>53574</v>
      </c>
      <c r="H70" s="19"/>
      <c r="I70" s="44"/>
      <c r="J70" s="19"/>
      <c r="K70" s="19">
        <v>53574</v>
      </c>
      <c r="Q70" s="86">
        <v>77037</v>
      </c>
      <c r="R70" s="13">
        <f>E70-Q70</f>
        <v>-23463</v>
      </c>
      <c r="S70" s="13">
        <f>R70/Q70*100</f>
        <v>-30.456793488843026</v>
      </c>
    </row>
    <row r="71" spans="1:19" s="12" customFormat="1" ht="37.5" customHeight="1" x14ac:dyDescent="0.45">
      <c r="A71" s="17" t="s">
        <v>112</v>
      </c>
      <c r="B71" s="98" t="s">
        <v>113</v>
      </c>
      <c r="C71" s="99"/>
      <c r="D71" s="18" t="s">
        <v>25</v>
      </c>
      <c r="E71" s="19">
        <f t="shared" si="14"/>
        <v>426834</v>
      </c>
      <c r="F71" s="19"/>
      <c r="G71" s="20">
        <f t="shared" si="9"/>
        <v>426834</v>
      </c>
      <c r="H71" s="19"/>
      <c r="I71" s="44"/>
      <c r="J71" s="19">
        <v>426834</v>
      </c>
      <c r="K71" s="19"/>
      <c r="Q71" s="86">
        <v>408033</v>
      </c>
      <c r="R71" s="13">
        <f t="shared" si="12"/>
        <v>18801</v>
      </c>
      <c r="S71" s="13">
        <f t="shared" si="13"/>
        <v>4.6077155524185542</v>
      </c>
    </row>
    <row r="72" spans="1:19" s="12" customFormat="1" ht="39" customHeight="1" x14ac:dyDescent="0.45">
      <c r="A72" s="17" t="s">
        <v>114</v>
      </c>
      <c r="B72" s="98" t="s">
        <v>155</v>
      </c>
      <c r="C72" s="99"/>
      <c r="D72" s="18" t="s">
        <v>25</v>
      </c>
      <c r="E72" s="19">
        <f t="shared" si="14"/>
        <v>1610496</v>
      </c>
      <c r="F72" s="19"/>
      <c r="G72" s="20">
        <f t="shared" si="9"/>
        <v>1610496</v>
      </c>
      <c r="H72" s="19"/>
      <c r="I72" s="44"/>
      <c r="J72" s="19">
        <v>1610496</v>
      </c>
      <c r="K72" s="19"/>
      <c r="Q72" s="86">
        <v>1667688</v>
      </c>
      <c r="R72" s="13">
        <f t="shared" si="12"/>
        <v>-57192</v>
      </c>
      <c r="S72" s="13">
        <f t="shared" si="13"/>
        <v>-3.4294184523723863</v>
      </c>
    </row>
    <row r="73" spans="1:19" s="12" customFormat="1" ht="39" customHeight="1" x14ac:dyDescent="0.45">
      <c r="A73" s="17" t="s">
        <v>139</v>
      </c>
      <c r="B73" s="98" t="s">
        <v>140</v>
      </c>
      <c r="C73" s="99"/>
      <c r="D73" s="18" t="s">
        <v>25</v>
      </c>
      <c r="E73" s="19">
        <f>G73-F73</f>
        <v>146137</v>
      </c>
      <c r="F73" s="19"/>
      <c r="G73" s="20">
        <f t="shared" si="9"/>
        <v>146137</v>
      </c>
      <c r="H73" s="19"/>
      <c r="I73" s="44"/>
      <c r="J73" s="19">
        <v>146137</v>
      </c>
      <c r="K73" s="19"/>
      <c r="Q73" s="86">
        <v>150381</v>
      </c>
      <c r="R73" s="13">
        <f>E73-Q73</f>
        <v>-4244</v>
      </c>
      <c r="S73" s="13">
        <f t="shared" si="13"/>
        <v>-2.8221650341466011</v>
      </c>
    </row>
    <row r="74" spans="1:19" s="12" customFormat="1" ht="61.5" customHeight="1" x14ac:dyDescent="0.5">
      <c r="A74" s="14" t="s">
        <v>115</v>
      </c>
      <c r="B74" s="100" t="s">
        <v>116</v>
      </c>
      <c r="C74" s="101"/>
      <c r="D74" s="15" t="s">
        <v>25</v>
      </c>
      <c r="E74" s="37">
        <f t="shared" si="14"/>
        <v>380930</v>
      </c>
      <c r="F74" s="38"/>
      <c r="G74" s="39">
        <f>H74+I74+J74+K74</f>
        <v>380930</v>
      </c>
      <c r="H74" s="40"/>
      <c r="I74" s="45"/>
      <c r="J74" s="19">
        <f>J75</f>
        <v>380930</v>
      </c>
      <c r="K74" s="19"/>
      <c r="Q74" s="79">
        <v>390102</v>
      </c>
      <c r="R74" s="13">
        <f>E74-Q74</f>
        <v>-9172</v>
      </c>
      <c r="S74" s="33"/>
    </row>
    <row r="75" spans="1:19" s="12" customFormat="1" ht="36.75" customHeight="1" x14ac:dyDescent="0.5">
      <c r="A75" s="14" t="s">
        <v>142</v>
      </c>
      <c r="B75" s="80" t="s">
        <v>143</v>
      </c>
      <c r="C75" s="88"/>
      <c r="D75" s="15" t="s">
        <v>25</v>
      </c>
      <c r="E75" s="37">
        <f t="shared" si="14"/>
        <v>380930</v>
      </c>
      <c r="F75" s="38"/>
      <c r="G75" s="39">
        <f t="shared" si="9"/>
        <v>380930</v>
      </c>
      <c r="H75" s="40"/>
      <c r="I75" s="45"/>
      <c r="J75" s="19">
        <v>380930</v>
      </c>
      <c r="K75" s="19"/>
      <c r="Q75" s="84">
        <v>390102</v>
      </c>
      <c r="R75" s="13">
        <f>E75-Q75</f>
        <v>-9172</v>
      </c>
      <c r="S75" s="33"/>
    </row>
    <row r="76" spans="1:19" s="12" customFormat="1" ht="60" customHeight="1" x14ac:dyDescent="0.5">
      <c r="A76" s="15" t="s">
        <v>117</v>
      </c>
      <c r="B76" s="102" t="s">
        <v>171</v>
      </c>
      <c r="C76" s="103"/>
      <c r="D76" s="15" t="s">
        <v>25</v>
      </c>
      <c r="E76" s="40">
        <f t="shared" si="14"/>
        <v>1873741</v>
      </c>
      <c r="F76" s="46"/>
      <c r="G76" s="41">
        <f>H76+I76+J76+K76</f>
        <v>1873741</v>
      </c>
      <c r="H76" s="40"/>
      <c r="I76" s="46"/>
      <c r="J76" s="19">
        <f>SUM(J77:J84)</f>
        <v>1409247</v>
      </c>
      <c r="K76" s="19">
        <f>SUM(K77:K84)</f>
        <v>464494</v>
      </c>
      <c r="Q76" s="79">
        <v>1814711</v>
      </c>
      <c r="R76" s="13">
        <f t="shared" ref="R76:R84" si="15">E76-Q76</f>
        <v>59030</v>
      </c>
      <c r="S76" s="33"/>
    </row>
    <row r="77" spans="1:19" s="12" customFormat="1" ht="34.5" customHeight="1" x14ac:dyDescent="0.5">
      <c r="A77" s="14" t="s">
        <v>118</v>
      </c>
      <c r="B77" s="47" t="s">
        <v>119</v>
      </c>
      <c r="C77" s="89"/>
      <c r="D77" s="15" t="s">
        <v>25</v>
      </c>
      <c r="E77" s="40">
        <f t="shared" si="14"/>
        <v>105712</v>
      </c>
      <c r="F77" s="46"/>
      <c r="G77" s="41">
        <f t="shared" ref="G77:G84" si="16">H77+I77+J77+K77</f>
        <v>105712</v>
      </c>
      <c r="H77" s="40"/>
      <c r="I77" s="45"/>
      <c r="J77" s="19">
        <v>105712</v>
      </c>
      <c r="K77" s="19"/>
      <c r="Q77" s="84">
        <v>120124</v>
      </c>
      <c r="R77" s="13">
        <f t="shared" si="15"/>
        <v>-14412</v>
      </c>
      <c r="S77" s="33"/>
    </row>
    <row r="78" spans="1:19" s="12" customFormat="1" ht="32.25" customHeight="1" x14ac:dyDescent="0.45">
      <c r="A78" s="14" t="s">
        <v>120</v>
      </c>
      <c r="B78" s="80" t="s">
        <v>121</v>
      </c>
      <c r="C78" s="89"/>
      <c r="D78" s="15" t="s">
        <v>25</v>
      </c>
      <c r="E78" s="40">
        <f t="shared" si="14"/>
        <v>201750</v>
      </c>
      <c r="F78" s="46"/>
      <c r="G78" s="41">
        <f t="shared" si="16"/>
        <v>201750</v>
      </c>
      <c r="H78" s="40"/>
      <c r="I78" s="46"/>
      <c r="J78" s="19">
        <f>48983+52248</f>
        <v>101231</v>
      </c>
      <c r="K78" s="19">
        <f>75502+25017</f>
        <v>100519</v>
      </c>
      <c r="Q78" s="83">
        <v>205844</v>
      </c>
      <c r="R78" s="13">
        <f t="shared" si="15"/>
        <v>-4094</v>
      </c>
      <c r="S78" s="13">
        <f>R78/Q78*100</f>
        <v>-1.9888847865373778</v>
      </c>
    </row>
    <row r="79" spans="1:19" s="12" customFormat="1" ht="35.25" customHeight="1" x14ac:dyDescent="0.45">
      <c r="A79" s="14" t="s">
        <v>122</v>
      </c>
      <c r="B79" s="80" t="s">
        <v>145</v>
      </c>
      <c r="C79" s="89"/>
      <c r="D79" s="15" t="s">
        <v>25</v>
      </c>
      <c r="E79" s="40">
        <f t="shared" si="14"/>
        <v>4253</v>
      </c>
      <c r="F79" s="46"/>
      <c r="G79" s="41">
        <f t="shared" si="16"/>
        <v>4253</v>
      </c>
      <c r="H79" s="40"/>
      <c r="I79" s="46"/>
      <c r="J79" s="19">
        <v>4253</v>
      </c>
      <c r="K79" s="19"/>
      <c r="Q79" s="83">
        <v>4013</v>
      </c>
      <c r="R79" s="13">
        <f t="shared" si="15"/>
        <v>240</v>
      </c>
      <c r="S79" s="13">
        <f>R79/Q79*100</f>
        <v>5.9805631696984802</v>
      </c>
    </row>
    <row r="80" spans="1:19" s="12" customFormat="1" ht="35.25" customHeight="1" x14ac:dyDescent="0.45">
      <c r="A80" s="14" t="s">
        <v>146</v>
      </c>
      <c r="B80" s="80" t="s">
        <v>172</v>
      </c>
      <c r="C80" s="89"/>
      <c r="D80" s="15" t="s">
        <v>25</v>
      </c>
      <c r="E80" s="40">
        <f t="shared" si="14"/>
        <v>59507</v>
      </c>
      <c r="F80" s="46"/>
      <c r="G80" s="41">
        <f t="shared" si="16"/>
        <v>59507</v>
      </c>
      <c r="H80" s="40"/>
      <c r="I80" s="46"/>
      <c r="J80" s="19">
        <v>59507</v>
      </c>
      <c r="K80" s="19"/>
      <c r="Q80" s="83">
        <v>60208</v>
      </c>
      <c r="R80" s="13">
        <f>E80-Q80</f>
        <v>-701</v>
      </c>
      <c r="S80" s="13">
        <f>R80/Q80*100</f>
        <v>-1.1642971033749667</v>
      </c>
    </row>
    <row r="81" spans="1:209" s="12" customFormat="1" ht="35.25" customHeight="1" x14ac:dyDescent="0.45">
      <c r="A81" s="14" t="s">
        <v>149</v>
      </c>
      <c r="B81" s="47" t="s">
        <v>148</v>
      </c>
      <c r="C81" s="89"/>
      <c r="D81" s="15" t="s">
        <v>25</v>
      </c>
      <c r="E81" s="40">
        <f t="shared" si="14"/>
        <v>385448</v>
      </c>
      <c r="F81" s="46"/>
      <c r="G81" s="41">
        <f t="shared" si="16"/>
        <v>385448</v>
      </c>
      <c r="H81" s="40"/>
      <c r="I81" s="46"/>
      <c r="J81" s="19">
        <v>385448</v>
      </c>
      <c r="K81" s="19"/>
      <c r="Q81" s="83">
        <v>385766</v>
      </c>
      <c r="R81" s="13">
        <f t="shared" si="15"/>
        <v>-318</v>
      </c>
      <c r="S81" s="13">
        <f>R81/Q81*100</f>
        <v>-8.24333922637039E-2</v>
      </c>
    </row>
    <row r="82" spans="1:209" s="12" customFormat="1" ht="35.25" customHeight="1" x14ac:dyDescent="0.45">
      <c r="A82" s="14" t="s">
        <v>152</v>
      </c>
      <c r="B82" s="47" t="s">
        <v>151</v>
      </c>
      <c r="C82" s="89"/>
      <c r="D82" s="15" t="s">
        <v>25</v>
      </c>
      <c r="E82" s="40">
        <f t="shared" si="14"/>
        <v>1077204</v>
      </c>
      <c r="F82" s="46"/>
      <c r="G82" s="41">
        <f t="shared" si="16"/>
        <v>1077204</v>
      </c>
      <c r="H82" s="40"/>
      <c r="I82" s="46"/>
      <c r="J82" s="19">
        <v>713229</v>
      </c>
      <c r="K82" s="19">
        <v>363975</v>
      </c>
      <c r="Q82" s="83">
        <v>997978</v>
      </c>
      <c r="R82" s="13">
        <f t="shared" si="15"/>
        <v>79226</v>
      </c>
      <c r="S82" s="13">
        <f>R82/Q82*100</f>
        <v>7.9386519542514966</v>
      </c>
    </row>
    <row r="83" spans="1:209" s="12" customFormat="1" ht="35.25" customHeight="1" x14ac:dyDescent="0.45">
      <c r="A83" s="14" t="s">
        <v>159</v>
      </c>
      <c r="B83" s="47" t="s">
        <v>158</v>
      </c>
      <c r="C83" s="89"/>
      <c r="D83" s="15" t="s">
        <v>25</v>
      </c>
      <c r="E83" s="40">
        <f t="shared" si="14"/>
        <v>38806</v>
      </c>
      <c r="F83" s="46"/>
      <c r="G83" s="41">
        <f t="shared" si="16"/>
        <v>38806</v>
      </c>
      <c r="H83" s="40"/>
      <c r="I83" s="46"/>
      <c r="J83" s="19">
        <v>38806</v>
      </c>
      <c r="K83" s="19"/>
      <c r="Q83" s="83">
        <v>39803</v>
      </c>
      <c r="R83" s="13">
        <f>E83-Q83</f>
        <v>-997</v>
      </c>
      <c r="S83" s="13"/>
    </row>
    <row r="84" spans="1:209" s="12" customFormat="1" ht="34.5" customHeight="1" x14ac:dyDescent="0.45">
      <c r="A84" s="14" t="s">
        <v>173</v>
      </c>
      <c r="B84" s="47" t="s">
        <v>156</v>
      </c>
      <c r="C84" s="89"/>
      <c r="D84" s="15" t="s">
        <v>25</v>
      </c>
      <c r="E84" s="40">
        <f t="shared" si="14"/>
        <v>1061</v>
      </c>
      <c r="F84" s="46"/>
      <c r="G84" s="41">
        <f t="shared" si="16"/>
        <v>1061</v>
      </c>
      <c r="H84" s="40"/>
      <c r="I84" s="45"/>
      <c r="J84" s="19">
        <v>1061</v>
      </c>
      <c r="K84" s="44"/>
      <c r="Q84" s="83">
        <v>975</v>
      </c>
      <c r="R84" s="13">
        <f t="shared" si="15"/>
        <v>86</v>
      </c>
      <c r="S84" s="13">
        <f>R84/Q84*100</f>
        <v>8.8205128205128194</v>
      </c>
    </row>
    <row r="85" spans="1:209" s="42" customFormat="1" ht="48" customHeight="1" x14ac:dyDescent="0.45">
      <c r="A85" s="9" t="s">
        <v>11</v>
      </c>
      <c r="B85" s="104" t="s">
        <v>123</v>
      </c>
      <c r="C85" s="48" t="s">
        <v>124</v>
      </c>
      <c r="D85" s="10" t="s">
        <v>25</v>
      </c>
      <c r="E85" s="22">
        <f>E13-E39</f>
        <v>16605374</v>
      </c>
      <c r="F85" s="22">
        <f>F13-F39</f>
        <v>0</v>
      </c>
      <c r="G85" s="22">
        <f>G13-G39</f>
        <v>16605374</v>
      </c>
      <c r="H85" s="49"/>
      <c r="I85" s="49"/>
      <c r="J85" s="50"/>
      <c r="K85" s="51"/>
      <c r="Q85" s="13"/>
    </row>
    <row r="86" spans="1:209" s="53" customFormat="1" ht="45.75" customHeight="1" x14ac:dyDescent="0.2">
      <c r="A86" s="9" t="s">
        <v>125</v>
      </c>
      <c r="B86" s="105"/>
      <c r="C86" s="48" t="s">
        <v>126</v>
      </c>
      <c r="D86" s="10" t="s">
        <v>12</v>
      </c>
      <c r="E86" s="52">
        <f>E85/E13*100</f>
        <v>11.100133037495993</v>
      </c>
      <c r="F86" s="52"/>
      <c r="G86" s="52">
        <f>G85/G13*100</f>
        <v>11.100133037495993</v>
      </c>
      <c r="H86" s="9"/>
      <c r="I86" s="9"/>
      <c r="J86" s="9"/>
      <c r="K86" s="9"/>
      <c r="L86" s="91"/>
      <c r="M86" s="92"/>
      <c r="N86" s="91"/>
      <c r="O86" s="92"/>
      <c r="P86" s="91"/>
      <c r="Q86" s="92"/>
      <c r="R86" s="91"/>
      <c r="S86" s="92"/>
      <c r="T86" s="91"/>
      <c r="U86" s="92"/>
      <c r="V86" s="91"/>
      <c r="W86" s="92"/>
      <c r="X86" s="91"/>
      <c r="Y86" s="92"/>
      <c r="Z86" s="91"/>
      <c r="AA86" s="92"/>
      <c r="AB86" s="91"/>
      <c r="AC86" s="92"/>
      <c r="AD86" s="91"/>
      <c r="AE86" s="92"/>
      <c r="AF86" s="91"/>
      <c r="AG86" s="92"/>
      <c r="AH86" s="91"/>
      <c r="AI86" s="92"/>
      <c r="AJ86" s="91"/>
      <c r="AK86" s="92"/>
      <c r="AL86" s="91"/>
      <c r="AM86" s="92"/>
      <c r="AN86" s="91"/>
      <c r="AO86" s="92"/>
      <c r="AP86" s="91"/>
      <c r="AQ86" s="92"/>
      <c r="AR86" s="91"/>
      <c r="AS86" s="92"/>
      <c r="AT86" s="91"/>
      <c r="AU86" s="92"/>
      <c r="AV86" s="91"/>
      <c r="AW86" s="92"/>
      <c r="AX86" s="91"/>
      <c r="AY86" s="92"/>
      <c r="AZ86" s="91"/>
      <c r="BA86" s="92"/>
      <c r="BB86" s="91"/>
      <c r="BC86" s="92"/>
      <c r="BD86" s="91"/>
      <c r="BE86" s="92"/>
      <c r="BF86" s="91"/>
      <c r="BG86" s="92"/>
      <c r="BH86" s="91"/>
      <c r="BI86" s="92"/>
      <c r="BJ86" s="91"/>
      <c r="BK86" s="92"/>
      <c r="BL86" s="91"/>
      <c r="BM86" s="92"/>
      <c r="BN86" s="91"/>
      <c r="BO86" s="92"/>
      <c r="BP86" s="91"/>
      <c r="BQ86" s="92"/>
      <c r="BR86" s="91"/>
      <c r="BS86" s="92"/>
      <c r="BT86" s="91"/>
      <c r="BU86" s="92"/>
      <c r="BV86" s="91"/>
      <c r="BW86" s="92"/>
      <c r="BX86" s="91"/>
      <c r="BY86" s="92"/>
      <c r="BZ86" s="91"/>
      <c r="CA86" s="92"/>
      <c r="CB86" s="91"/>
      <c r="CC86" s="92"/>
      <c r="CD86" s="91"/>
      <c r="CE86" s="92"/>
      <c r="CF86" s="91"/>
      <c r="CG86" s="92"/>
      <c r="CH86" s="91"/>
      <c r="CI86" s="92"/>
      <c r="CJ86" s="91"/>
      <c r="CK86" s="92"/>
      <c r="CL86" s="91"/>
      <c r="CM86" s="92"/>
      <c r="CN86" s="91"/>
      <c r="CO86" s="92"/>
      <c r="CP86" s="91"/>
      <c r="CQ86" s="92"/>
      <c r="CR86" s="91"/>
      <c r="CS86" s="92"/>
      <c r="CT86" s="91"/>
      <c r="CU86" s="92"/>
      <c r="CV86" s="91"/>
      <c r="CW86" s="92"/>
      <c r="CX86" s="91"/>
      <c r="CY86" s="92"/>
      <c r="CZ86" s="91"/>
      <c r="DA86" s="92"/>
      <c r="DB86" s="91"/>
      <c r="DC86" s="92"/>
      <c r="DD86" s="91"/>
      <c r="DE86" s="92"/>
      <c r="DF86" s="91"/>
      <c r="DG86" s="92"/>
      <c r="DH86" s="91"/>
      <c r="DI86" s="92"/>
      <c r="DJ86" s="91"/>
      <c r="DK86" s="92"/>
      <c r="DL86" s="91"/>
      <c r="DM86" s="92"/>
      <c r="DN86" s="91"/>
      <c r="DO86" s="92"/>
      <c r="DP86" s="91"/>
      <c r="DQ86" s="92"/>
      <c r="DR86" s="91"/>
      <c r="DS86" s="92"/>
      <c r="DT86" s="91"/>
      <c r="DU86" s="92"/>
      <c r="DV86" s="91"/>
      <c r="DW86" s="92"/>
      <c r="DX86" s="91"/>
      <c r="DY86" s="92"/>
      <c r="DZ86" s="91"/>
      <c r="EA86" s="92"/>
      <c r="EB86" s="91"/>
      <c r="EC86" s="92"/>
      <c r="ED86" s="91"/>
      <c r="EE86" s="92"/>
      <c r="EF86" s="91"/>
      <c r="EG86" s="92"/>
      <c r="EH86" s="91"/>
      <c r="EI86" s="92"/>
      <c r="EJ86" s="91"/>
      <c r="EK86" s="92"/>
      <c r="EL86" s="91"/>
      <c r="EM86" s="92"/>
      <c r="EN86" s="91"/>
      <c r="EO86" s="92"/>
      <c r="EP86" s="91"/>
      <c r="EQ86" s="92"/>
      <c r="ER86" s="91"/>
      <c r="ES86" s="92"/>
      <c r="ET86" s="91"/>
      <c r="EU86" s="92"/>
      <c r="EV86" s="91"/>
      <c r="EW86" s="92"/>
      <c r="EX86" s="91"/>
      <c r="EY86" s="92"/>
      <c r="EZ86" s="91"/>
      <c r="FA86" s="92"/>
      <c r="FB86" s="91"/>
      <c r="FC86" s="92"/>
      <c r="FD86" s="91"/>
      <c r="FE86" s="92"/>
      <c r="FF86" s="91"/>
      <c r="FG86" s="92"/>
      <c r="FH86" s="91"/>
      <c r="FI86" s="92"/>
      <c r="FJ86" s="91"/>
      <c r="FK86" s="92"/>
      <c r="FL86" s="91"/>
      <c r="FM86" s="92"/>
      <c r="FN86" s="91"/>
      <c r="FO86" s="92"/>
      <c r="FP86" s="91"/>
      <c r="FQ86" s="92"/>
      <c r="FR86" s="91"/>
      <c r="FS86" s="92"/>
      <c r="FT86" s="91"/>
      <c r="FU86" s="92"/>
      <c r="FV86" s="91"/>
      <c r="FW86" s="92"/>
      <c r="FX86" s="91"/>
      <c r="FY86" s="92"/>
      <c r="FZ86" s="91"/>
      <c r="GA86" s="92"/>
      <c r="GB86" s="91"/>
      <c r="GC86" s="92"/>
      <c r="GD86" s="91"/>
      <c r="GE86" s="92"/>
      <c r="GF86" s="91"/>
      <c r="GG86" s="92"/>
      <c r="GH86" s="91"/>
      <c r="GI86" s="92"/>
      <c r="GJ86" s="91"/>
      <c r="GK86" s="92"/>
      <c r="GL86" s="91"/>
      <c r="GM86" s="92"/>
      <c r="GN86" s="91"/>
      <c r="GO86" s="92"/>
      <c r="GP86" s="91"/>
      <c r="GQ86" s="92"/>
      <c r="GR86" s="91"/>
      <c r="GS86" s="92"/>
      <c r="GT86" s="91"/>
      <c r="GU86" s="92"/>
      <c r="GV86" s="91"/>
      <c r="GW86" s="92"/>
      <c r="GX86" s="91"/>
      <c r="GY86" s="92"/>
      <c r="GZ86" s="91"/>
      <c r="HA86" s="92"/>
    </row>
    <row r="87" spans="1:209" s="12" customFormat="1" ht="56.25" customHeight="1" x14ac:dyDescent="0.2">
      <c r="A87" s="14" t="s">
        <v>141</v>
      </c>
      <c r="B87" s="93" t="s">
        <v>127</v>
      </c>
      <c r="C87" s="94"/>
      <c r="D87" s="15" t="s">
        <v>25</v>
      </c>
      <c r="E87" s="45">
        <f>E39-E76-E48-E59-E74</f>
        <v>130731241</v>
      </c>
      <c r="F87" s="45"/>
      <c r="G87" s="45">
        <f>G39-G76-G48-G59-G74</f>
        <v>130731241</v>
      </c>
      <c r="H87" s="54"/>
      <c r="I87" s="54"/>
      <c r="J87" s="45"/>
      <c r="K87" s="45"/>
    </row>
    <row r="88" spans="1:209" s="42" customFormat="1" ht="44.25" customHeight="1" x14ac:dyDescent="0.2">
      <c r="A88" s="55"/>
      <c r="B88" s="56"/>
      <c r="C88" s="56"/>
      <c r="D88" s="57"/>
      <c r="E88" s="58"/>
      <c r="F88" s="59"/>
      <c r="G88" s="60"/>
      <c r="H88" s="59"/>
      <c r="I88" s="59"/>
      <c r="J88" s="60"/>
      <c r="K88" s="60"/>
    </row>
    <row r="89" spans="1:209" s="42" customFormat="1" ht="44.25" customHeight="1" x14ac:dyDescent="0.2">
      <c r="A89" s="55"/>
      <c r="B89" s="56"/>
      <c r="C89" s="56"/>
      <c r="D89" s="57"/>
      <c r="E89" s="58"/>
      <c r="F89" s="59"/>
      <c r="G89" s="60"/>
      <c r="H89" s="59"/>
      <c r="I89" s="59"/>
      <c r="J89" s="60"/>
      <c r="K89" s="60"/>
    </row>
    <row r="90" spans="1:209" s="4" customFormat="1" ht="30" x14ac:dyDescent="0.4">
      <c r="A90" s="61" t="s">
        <v>128</v>
      </c>
      <c r="B90" s="61"/>
      <c r="C90" s="61"/>
      <c r="D90" s="61" t="s">
        <v>129</v>
      </c>
      <c r="E90" s="61"/>
      <c r="F90" s="61"/>
      <c r="G90" s="90"/>
      <c r="H90" s="61"/>
      <c r="I90" s="61" t="s">
        <v>130</v>
      </c>
      <c r="J90" s="61"/>
      <c r="K90" s="61"/>
    </row>
    <row r="91" spans="1:209" s="4" customFormat="1" ht="30.75" x14ac:dyDescent="0.45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</row>
    <row r="92" spans="1:209" s="65" customFormat="1" ht="40.5" customHeight="1" x14ac:dyDescent="0.55000000000000004">
      <c r="A92" s="63" t="s">
        <v>131</v>
      </c>
      <c r="B92" s="64"/>
      <c r="C92" s="64"/>
      <c r="D92" s="63" t="s">
        <v>169</v>
      </c>
      <c r="E92" s="64"/>
      <c r="F92" s="64"/>
      <c r="G92" s="64"/>
      <c r="H92" s="64"/>
      <c r="I92" s="63" t="s">
        <v>132</v>
      </c>
      <c r="J92" s="64"/>
      <c r="K92" s="64"/>
    </row>
    <row r="93" spans="1:209" s="65" customFormat="1" ht="120" customHeight="1" x14ac:dyDescent="0.55000000000000004">
      <c r="A93" s="64"/>
      <c r="B93" s="64"/>
      <c r="C93" s="64"/>
      <c r="D93" s="64"/>
      <c r="E93" s="64"/>
      <c r="F93" s="64"/>
      <c r="G93" s="64"/>
      <c r="H93" s="64"/>
      <c r="I93" s="134" t="s">
        <v>170</v>
      </c>
      <c r="J93" s="134"/>
      <c r="K93" s="134"/>
    </row>
    <row r="94" spans="1:209" s="65" customFormat="1" ht="40.5" x14ac:dyDescent="0.55000000000000004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</row>
    <row r="95" spans="1:209" s="4" customFormat="1" ht="39" customHeight="1" x14ac:dyDescent="0.5">
      <c r="A95" s="95"/>
      <c r="B95" s="95"/>
      <c r="C95" s="95"/>
      <c r="D95" s="62" t="s">
        <v>133</v>
      </c>
      <c r="E95" s="62"/>
      <c r="F95" s="62"/>
      <c r="G95" s="62"/>
      <c r="H95" s="62"/>
      <c r="I95" s="62"/>
      <c r="J95" s="62"/>
      <c r="K95" s="62"/>
    </row>
    <row r="96" spans="1:209" s="4" customFormat="1" ht="35.25" x14ac:dyDescent="0.5">
      <c r="A96" s="66"/>
      <c r="B96" s="67"/>
      <c r="C96" s="67"/>
      <c r="D96" s="62" t="s">
        <v>134</v>
      </c>
      <c r="E96" s="62"/>
      <c r="F96" s="62"/>
      <c r="G96" s="62"/>
      <c r="H96" s="62"/>
      <c r="I96" s="63" t="s">
        <v>157</v>
      </c>
      <c r="J96" s="62"/>
      <c r="K96" s="62"/>
    </row>
    <row r="97" spans="1:11" s="4" customFormat="1" ht="30.75" x14ac:dyDescent="0.45">
      <c r="A97" s="68"/>
      <c r="B97" s="62"/>
      <c r="C97" s="62"/>
      <c r="D97" s="62"/>
      <c r="E97" s="62"/>
      <c r="F97" s="62"/>
      <c r="G97" s="62"/>
      <c r="H97" s="62"/>
      <c r="I97" s="62"/>
      <c r="J97" s="62"/>
      <c r="K97" s="62"/>
    </row>
    <row r="98" spans="1:11" s="4" customFormat="1" ht="30.75" x14ac:dyDescent="0.45">
      <c r="A98" s="69" t="s">
        <v>135</v>
      </c>
      <c r="B98" s="62"/>
      <c r="C98" s="69"/>
      <c r="D98" s="62"/>
      <c r="E98" s="69" t="s">
        <v>135</v>
      </c>
      <c r="F98" s="62"/>
      <c r="G98" s="62"/>
      <c r="H98" s="62"/>
      <c r="I98" s="62"/>
      <c r="J98" s="69" t="s">
        <v>135</v>
      </c>
      <c r="K98" s="62"/>
    </row>
    <row r="99" spans="1:11" s="4" customFormat="1" ht="23.25" x14ac:dyDescent="0.35">
      <c r="A99" s="70"/>
      <c r="B99" s="70"/>
      <c r="C99" s="71"/>
      <c r="D99" s="71"/>
      <c r="E99" s="71"/>
      <c r="F99" s="71"/>
      <c r="G99" s="71"/>
      <c r="H99" s="71"/>
      <c r="I99" s="71"/>
      <c r="J99" s="71"/>
      <c r="K99" s="71"/>
    </row>
    <row r="100" spans="1:11" s="4" customFormat="1" ht="23.25" x14ac:dyDescent="0.35">
      <c r="A100" s="70"/>
      <c r="B100" s="70"/>
      <c r="C100" s="72"/>
      <c r="D100" s="71"/>
      <c r="E100" s="71"/>
      <c r="F100" s="71"/>
      <c r="G100" s="71"/>
      <c r="H100" s="71"/>
      <c r="I100" s="71"/>
      <c r="J100" s="71"/>
      <c r="K100" s="71"/>
    </row>
    <row r="101" spans="1:11" s="4" customFormat="1" ht="15.75" x14ac:dyDescent="0.25">
      <c r="A101" s="73"/>
      <c r="B101" s="73"/>
      <c r="F101" s="74"/>
      <c r="G101" s="74"/>
      <c r="H101" s="74"/>
      <c r="I101" s="74"/>
      <c r="J101" s="74"/>
      <c r="K101" s="74"/>
    </row>
    <row r="102" spans="1:11" s="4" customFormat="1" ht="15.75" x14ac:dyDescent="0.25">
      <c r="A102" s="73"/>
      <c r="B102" s="73"/>
      <c r="F102" s="74"/>
      <c r="G102" s="74"/>
      <c r="H102" s="74"/>
      <c r="I102" s="74"/>
      <c r="J102" s="74"/>
      <c r="K102" s="74"/>
    </row>
    <row r="103" spans="1:11" s="4" customFormat="1" ht="15.75" x14ac:dyDescent="0.25">
      <c r="A103" s="73"/>
      <c r="B103" s="73"/>
      <c r="F103" s="74"/>
      <c r="G103" s="74"/>
      <c r="H103" s="74"/>
      <c r="I103" s="96"/>
      <c r="J103" s="97"/>
      <c r="K103" s="74"/>
    </row>
    <row r="104" spans="1:11" s="4" customFormat="1" ht="15.75" x14ac:dyDescent="0.25">
      <c r="A104" s="73"/>
      <c r="B104" s="73"/>
      <c r="F104" s="74"/>
      <c r="G104" s="74"/>
      <c r="H104" s="74"/>
      <c r="I104" s="74"/>
      <c r="J104" s="74"/>
      <c r="K104" s="74"/>
    </row>
    <row r="105" spans="1:11" s="4" customFormat="1" ht="15.75" x14ac:dyDescent="0.25">
      <c r="A105" s="73"/>
      <c r="B105" s="73"/>
      <c r="C105" s="74"/>
      <c r="D105" s="74"/>
      <c r="E105" s="74"/>
      <c r="F105" s="74"/>
      <c r="G105" s="74"/>
      <c r="H105" s="74"/>
      <c r="I105" s="74"/>
      <c r="J105" s="74"/>
      <c r="K105" s="74"/>
    </row>
    <row r="106" spans="1:11" s="4" customFormat="1" ht="15.75" x14ac:dyDescent="0.25">
      <c r="A106" s="73"/>
      <c r="B106" s="73"/>
      <c r="C106" s="74"/>
      <c r="D106" s="74"/>
      <c r="E106" s="74"/>
      <c r="F106" s="74"/>
      <c r="G106" s="74"/>
      <c r="H106" s="74"/>
      <c r="I106" s="74"/>
      <c r="J106" s="74"/>
      <c r="K106" s="74"/>
    </row>
    <row r="107" spans="1:11" s="4" customFormat="1" ht="15.75" x14ac:dyDescent="0.25">
      <c r="A107" s="73"/>
      <c r="B107" s="73"/>
      <c r="C107" s="74"/>
      <c r="D107" s="74"/>
      <c r="E107" s="74"/>
      <c r="F107" s="74"/>
      <c r="G107" s="74"/>
      <c r="H107" s="74"/>
      <c r="I107" s="74"/>
      <c r="J107" s="74"/>
      <c r="K107" s="74"/>
    </row>
    <row r="108" spans="1:11" s="4" customFormat="1" ht="15.75" x14ac:dyDescent="0.25">
      <c r="A108" s="73"/>
      <c r="B108" s="73"/>
      <c r="C108" s="74"/>
      <c r="D108" s="74"/>
      <c r="E108" s="74"/>
      <c r="F108" s="74"/>
      <c r="G108" s="74"/>
      <c r="H108" s="74"/>
      <c r="I108" s="74"/>
      <c r="J108" s="74"/>
      <c r="K108" s="74"/>
    </row>
    <row r="109" spans="1:11" s="4" customFormat="1" ht="15.75" x14ac:dyDescent="0.25">
      <c r="A109" s="73"/>
      <c r="B109" s="73"/>
      <c r="C109" s="74"/>
      <c r="D109" s="74"/>
      <c r="E109" s="74"/>
      <c r="F109" s="74"/>
      <c r="G109" s="74"/>
      <c r="H109" s="74"/>
      <c r="I109" s="74"/>
      <c r="J109" s="74"/>
      <c r="K109" s="74"/>
    </row>
    <row r="110" spans="1:11" s="4" customFormat="1" ht="15.75" x14ac:dyDescent="0.25">
      <c r="A110" s="73"/>
      <c r="B110" s="73"/>
      <c r="C110" s="74"/>
      <c r="D110" s="74"/>
      <c r="E110" s="74"/>
      <c r="F110" s="74"/>
      <c r="G110" s="74"/>
      <c r="H110" s="74"/>
      <c r="I110" s="74"/>
      <c r="J110" s="74"/>
      <c r="K110" s="74"/>
    </row>
    <row r="111" spans="1:11" s="4" customFormat="1" ht="15.75" x14ac:dyDescent="0.25">
      <c r="A111" s="73"/>
      <c r="B111" s="73"/>
      <c r="C111" s="74"/>
      <c r="D111" s="74"/>
      <c r="E111" s="74"/>
      <c r="F111" s="74"/>
      <c r="G111" s="74"/>
      <c r="H111" s="74"/>
      <c r="I111" s="74"/>
      <c r="J111" s="74"/>
      <c r="K111" s="74"/>
    </row>
    <row r="112" spans="1:11" s="4" customFormat="1" ht="15.75" x14ac:dyDescent="0.25">
      <c r="A112" s="73"/>
      <c r="B112" s="73"/>
      <c r="C112" s="74"/>
      <c r="D112" s="74"/>
      <c r="E112" s="74"/>
      <c r="F112" s="74"/>
      <c r="G112" s="74"/>
      <c r="H112" s="74"/>
      <c r="I112" s="74"/>
      <c r="J112" s="74"/>
      <c r="K112" s="74"/>
    </row>
    <row r="113" spans="1:11" s="4" customFormat="1" ht="15.75" x14ac:dyDescent="0.25">
      <c r="A113" s="73"/>
      <c r="B113" s="73"/>
      <c r="C113" s="74"/>
      <c r="D113" s="74"/>
      <c r="E113" s="74"/>
      <c r="F113" s="74"/>
      <c r="G113" s="74"/>
      <c r="H113" s="74"/>
      <c r="I113" s="74"/>
      <c r="J113" s="74"/>
      <c r="K113" s="74"/>
    </row>
    <row r="114" spans="1:11" s="4" customFormat="1" ht="15.75" x14ac:dyDescent="0.25">
      <c r="A114" s="73"/>
      <c r="B114" s="73"/>
      <c r="C114" s="74"/>
      <c r="D114" s="74"/>
      <c r="E114" s="74"/>
      <c r="F114" s="74"/>
      <c r="G114" s="74"/>
      <c r="H114" s="74"/>
      <c r="I114" s="74"/>
      <c r="J114" s="74"/>
      <c r="K114" s="74"/>
    </row>
    <row r="115" spans="1:11" s="4" customFormat="1" ht="12.75" x14ac:dyDescent="0.2">
      <c r="A115" s="73"/>
      <c r="B115" s="73"/>
    </row>
    <row r="116" spans="1:11" s="4" customFormat="1" ht="12.75" x14ac:dyDescent="0.2">
      <c r="A116" s="73"/>
      <c r="B116" s="73"/>
    </row>
    <row r="117" spans="1:11" s="4" customFormat="1" ht="12.75" x14ac:dyDescent="0.2">
      <c r="A117" s="73"/>
      <c r="B117" s="73"/>
    </row>
    <row r="118" spans="1:11" s="4" customFormat="1" ht="12.75" x14ac:dyDescent="0.2">
      <c r="A118" s="73"/>
      <c r="B118" s="73"/>
      <c r="J118" s="77"/>
    </row>
    <row r="119" spans="1:11" s="4" customFormat="1" ht="12.75" x14ac:dyDescent="0.2">
      <c r="A119" s="73"/>
      <c r="B119" s="73"/>
    </row>
    <row r="120" spans="1:11" s="4" customFormat="1" ht="12.75" x14ac:dyDescent="0.2">
      <c r="A120" s="73"/>
      <c r="B120" s="73"/>
    </row>
    <row r="121" spans="1:11" s="4" customFormat="1" ht="12.75" x14ac:dyDescent="0.2">
      <c r="A121" s="73"/>
      <c r="B121" s="73"/>
    </row>
    <row r="122" spans="1:11" s="4" customFormat="1" ht="12.75" x14ac:dyDescent="0.2">
      <c r="A122" s="73"/>
      <c r="B122" s="73"/>
    </row>
    <row r="123" spans="1:11" s="4" customFormat="1" ht="12.75" x14ac:dyDescent="0.2">
      <c r="A123" s="73"/>
      <c r="B123" s="73"/>
    </row>
    <row r="124" spans="1:11" s="4" customFormat="1" ht="12.75" x14ac:dyDescent="0.2">
      <c r="A124" s="73"/>
      <c r="B124" s="73"/>
    </row>
    <row r="125" spans="1:11" s="4" customFormat="1" ht="12.75" x14ac:dyDescent="0.2">
      <c r="A125" s="73"/>
      <c r="B125" s="73"/>
    </row>
    <row r="126" spans="1:11" s="4" customFormat="1" ht="12.75" x14ac:dyDescent="0.2">
      <c r="A126" s="73"/>
      <c r="B126" s="73"/>
    </row>
    <row r="127" spans="1:11" s="4" customFormat="1" ht="12.75" x14ac:dyDescent="0.2">
      <c r="A127" s="73"/>
      <c r="B127" s="73"/>
    </row>
    <row r="128" spans="1:11" s="4" customFormat="1" ht="12.75" x14ac:dyDescent="0.2">
      <c r="A128" s="73"/>
      <c r="B128" s="73"/>
    </row>
    <row r="129" spans="1:2" s="4" customFormat="1" ht="12.75" x14ac:dyDescent="0.2">
      <c r="A129" s="73"/>
      <c r="B129" s="73"/>
    </row>
    <row r="130" spans="1:2" s="4" customFormat="1" ht="12.75" x14ac:dyDescent="0.2">
      <c r="A130" s="73"/>
      <c r="B130" s="73"/>
    </row>
    <row r="131" spans="1:2" s="4" customFormat="1" ht="12.75" x14ac:dyDescent="0.2">
      <c r="A131" s="73"/>
      <c r="B131" s="73"/>
    </row>
    <row r="132" spans="1:2" s="4" customFormat="1" ht="12.75" x14ac:dyDescent="0.2">
      <c r="A132" s="73"/>
      <c r="B132" s="73"/>
    </row>
    <row r="133" spans="1:2" s="4" customFormat="1" ht="12.75" x14ac:dyDescent="0.2">
      <c r="A133" s="73"/>
      <c r="B133" s="73"/>
    </row>
    <row r="134" spans="1:2" s="4" customFormat="1" ht="12.75" x14ac:dyDescent="0.2">
      <c r="A134" s="73"/>
      <c r="B134" s="73"/>
    </row>
    <row r="135" spans="1:2" s="4" customFormat="1" ht="12.75" x14ac:dyDescent="0.2">
      <c r="A135" s="73"/>
      <c r="B135" s="73"/>
    </row>
    <row r="136" spans="1:2" s="4" customFormat="1" ht="12.75" x14ac:dyDescent="0.2">
      <c r="A136" s="73"/>
      <c r="B136" s="73"/>
    </row>
    <row r="137" spans="1:2" s="4" customFormat="1" ht="12.75" x14ac:dyDescent="0.2">
      <c r="A137" s="73"/>
      <c r="B137" s="73"/>
    </row>
    <row r="138" spans="1:2" s="4" customFormat="1" ht="12.75" x14ac:dyDescent="0.2">
      <c r="A138" s="73"/>
      <c r="B138" s="73"/>
    </row>
    <row r="139" spans="1:2" s="4" customFormat="1" ht="12.75" x14ac:dyDescent="0.2">
      <c r="A139" s="73"/>
      <c r="B139" s="73"/>
    </row>
    <row r="140" spans="1:2" s="4" customFormat="1" ht="12.75" x14ac:dyDescent="0.2">
      <c r="A140" s="73"/>
      <c r="B140" s="73"/>
    </row>
    <row r="141" spans="1:2" s="4" customFormat="1" ht="12.75" x14ac:dyDescent="0.2">
      <c r="A141" s="73"/>
      <c r="B141" s="73"/>
    </row>
    <row r="142" spans="1:2" s="4" customFormat="1" ht="12.75" x14ac:dyDescent="0.2">
      <c r="A142" s="73"/>
      <c r="B142" s="73"/>
    </row>
    <row r="143" spans="1:2" s="4" customFormat="1" ht="12.75" x14ac:dyDescent="0.2">
      <c r="A143" s="73"/>
      <c r="B143" s="73"/>
    </row>
    <row r="144" spans="1:2" s="4" customFormat="1" ht="12.75" x14ac:dyDescent="0.2">
      <c r="A144" s="73"/>
      <c r="B144" s="73"/>
    </row>
    <row r="145" spans="1:2" s="4" customFormat="1" ht="12.75" x14ac:dyDescent="0.2">
      <c r="A145" s="73"/>
      <c r="B145" s="73"/>
    </row>
    <row r="146" spans="1:2" s="4" customFormat="1" ht="12.75" x14ac:dyDescent="0.2">
      <c r="A146" s="73"/>
      <c r="B146" s="73"/>
    </row>
    <row r="147" spans="1:2" s="4" customFormat="1" ht="12.75" x14ac:dyDescent="0.2">
      <c r="A147" s="73"/>
      <c r="B147" s="73"/>
    </row>
    <row r="148" spans="1:2" s="4" customFormat="1" ht="12.75" x14ac:dyDescent="0.2">
      <c r="A148" s="73"/>
      <c r="B148" s="73"/>
    </row>
    <row r="149" spans="1:2" s="4" customFormat="1" ht="12.75" x14ac:dyDescent="0.2">
      <c r="A149" s="73"/>
      <c r="B149" s="73"/>
    </row>
    <row r="150" spans="1:2" s="4" customFormat="1" ht="12.75" x14ac:dyDescent="0.2">
      <c r="A150" s="73"/>
      <c r="B150" s="73"/>
    </row>
    <row r="151" spans="1:2" s="4" customFormat="1" ht="12.75" x14ac:dyDescent="0.2">
      <c r="A151" s="73"/>
      <c r="B151" s="73"/>
    </row>
    <row r="152" spans="1:2" s="4" customFormat="1" ht="12.75" x14ac:dyDescent="0.2">
      <c r="A152" s="73"/>
      <c r="B152" s="73"/>
    </row>
    <row r="153" spans="1:2" s="4" customFormat="1" ht="12.75" x14ac:dyDescent="0.2">
      <c r="A153" s="73"/>
      <c r="B153" s="73"/>
    </row>
    <row r="154" spans="1:2" s="4" customFormat="1" ht="12.75" x14ac:dyDescent="0.2">
      <c r="A154" s="73"/>
      <c r="B154" s="73"/>
    </row>
    <row r="155" spans="1:2" s="4" customFormat="1" ht="12.75" x14ac:dyDescent="0.2">
      <c r="A155" s="73"/>
      <c r="B155" s="73"/>
    </row>
    <row r="156" spans="1:2" s="4" customFormat="1" ht="12.75" x14ac:dyDescent="0.2">
      <c r="A156" s="73"/>
      <c r="B156" s="73"/>
    </row>
    <row r="157" spans="1:2" s="4" customFormat="1" ht="12.75" x14ac:dyDescent="0.2">
      <c r="A157" s="73"/>
      <c r="B157" s="73"/>
    </row>
    <row r="158" spans="1:2" s="4" customFormat="1" ht="12.75" x14ac:dyDescent="0.2">
      <c r="A158" s="73"/>
      <c r="B158" s="73"/>
    </row>
    <row r="159" spans="1:2" s="4" customFormat="1" ht="12.75" x14ac:dyDescent="0.2">
      <c r="A159" s="73"/>
      <c r="B159" s="73"/>
    </row>
    <row r="160" spans="1:2" s="4" customFormat="1" ht="12.75" x14ac:dyDescent="0.2">
      <c r="A160" s="73"/>
      <c r="B160" s="73"/>
    </row>
    <row r="161" spans="1:2" s="4" customFormat="1" ht="12.75" x14ac:dyDescent="0.2">
      <c r="A161" s="73"/>
      <c r="B161" s="73"/>
    </row>
    <row r="162" spans="1:2" s="4" customFormat="1" ht="12.75" x14ac:dyDescent="0.2">
      <c r="A162" s="73"/>
      <c r="B162" s="73"/>
    </row>
    <row r="163" spans="1:2" s="4" customFormat="1" ht="12.75" x14ac:dyDescent="0.2">
      <c r="A163" s="73"/>
      <c r="B163" s="73"/>
    </row>
    <row r="164" spans="1:2" s="4" customFormat="1" ht="12.75" x14ac:dyDescent="0.2">
      <c r="A164" s="73"/>
      <c r="B164" s="73"/>
    </row>
    <row r="165" spans="1:2" s="4" customFormat="1" ht="12.75" x14ac:dyDescent="0.2">
      <c r="A165" s="73"/>
      <c r="B165" s="73"/>
    </row>
    <row r="166" spans="1:2" s="4" customFormat="1" ht="12.75" x14ac:dyDescent="0.2">
      <c r="A166" s="73"/>
      <c r="B166" s="73"/>
    </row>
    <row r="167" spans="1:2" s="4" customFormat="1" ht="12.75" x14ac:dyDescent="0.2">
      <c r="A167" s="73"/>
      <c r="B167" s="73"/>
    </row>
    <row r="168" spans="1:2" s="4" customFormat="1" ht="12.75" x14ac:dyDescent="0.2">
      <c r="A168" s="73"/>
      <c r="B168" s="73"/>
    </row>
    <row r="169" spans="1:2" s="4" customFormat="1" ht="12.75" x14ac:dyDescent="0.2">
      <c r="A169" s="73"/>
      <c r="B169" s="73"/>
    </row>
    <row r="170" spans="1:2" s="4" customFormat="1" ht="12.75" x14ac:dyDescent="0.2">
      <c r="A170" s="73"/>
      <c r="B170" s="73"/>
    </row>
    <row r="171" spans="1:2" s="4" customFormat="1" ht="12.75" x14ac:dyDescent="0.2">
      <c r="A171" s="73"/>
      <c r="B171" s="73"/>
    </row>
    <row r="172" spans="1:2" s="4" customFormat="1" ht="12.75" x14ac:dyDescent="0.2">
      <c r="A172" s="73"/>
      <c r="B172" s="73"/>
    </row>
    <row r="173" spans="1:2" s="4" customFormat="1" ht="12.75" x14ac:dyDescent="0.2">
      <c r="A173" s="73"/>
      <c r="B173" s="73"/>
    </row>
    <row r="174" spans="1:2" s="4" customFormat="1" ht="12.75" x14ac:dyDescent="0.2">
      <c r="A174" s="73"/>
      <c r="B174" s="73"/>
    </row>
    <row r="175" spans="1:2" s="4" customFormat="1" ht="12.75" x14ac:dyDescent="0.2">
      <c r="A175" s="73"/>
      <c r="B175" s="73"/>
    </row>
    <row r="176" spans="1:2" s="4" customFormat="1" ht="12.75" x14ac:dyDescent="0.2">
      <c r="A176" s="73"/>
      <c r="B176" s="73"/>
    </row>
    <row r="177" spans="1:2" s="4" customFormat="1" ht="12.75" x14ac:dyDescent="0.2">
      <c r="A177" s="73"/>
      <c r="B177" s="73"/>
    </row>
    <row r="178" spans="1:2" s="4" customFormat="1" ht="12.75" x14ac:dyDescent="0.2">
      <c r="A178" s="73"/>
      <c r="B178" s="73"/>
    </row>
    <row r="179" spans="1:2" s="4" customFormat="1" ht="12.75" x14ac:dyDescent="0.2">
      <c r="A179" s="73"/>
      <c r="B179" s="73"/>
    </row>
    <row r="180" spans="1:2" s="4" customFormat="1" ht="12.75" x14ac:dyDescent="0.2">
      <c r="A180" s="73"/>
      <c r="B180" s="73"/>
    </row>
    <row r="181" spans="1:2" s="4" customFormat="1" ht="12.75" x14ac:dyDescent="0.2">
      <c r="A181" s="73"/>
      <c r="B181" s="73"/>
    </row>
    <row r="182" spans="1:2" s="4" customFormat="1" ht="12.75" x14ac:dyDescent="0.2">
      <c r="A182" s="73"/>
      <c r="B182" s="73"/>
    </row>
    <row r="183" spans="1:2" s="4" customFormat="1" ht="12.75" x14ac:dyDescent="0.2">
      <c r="A183" s="73"/>
      <c r="B183" s="73"/>
    </row>
    <row r="184" spans="1:2" s="4" customFormat="1" ht="12.75" x14ac:dyDescent="0.2">
      <c r="A184" s="73"/>
      <c r="B184" s="73"/>
    </row>
    <row r="185" spans="1:2" s="4" customFormat="1" ht="12.75" x14ac:dyDescent="0.2">
      <c r="A185" s="73"/>
      <c r="B185" s="73"/>
    </row>
    <row r="186" spans="1:2" s="4" customFormat="1" ht="12.75" x14ac:dyDescent="0.2">
      <c r="A186" s="73"/>
      <c r="B186" s="73"/>
    </row>
    <row r="187" spans="1:2" s="4" customFormat="1" ht="12.75" x14ac:dyDescent="0.2">
      <c r="A187" s="73"/>
      <c r="B187" s="73"/>
    </row>
    <row r="188" spans="1:2" s="4" customFormat="1" ht="12.75" x14ac:dyDescent="0.2">
      <c r="A188" s="73"/>
      <c r="B188" s="73"/>
    </row>
    <row r="189" spans="1:2" s="4" customFormat="1" ht="12.75" x14ac:dyDescent="0.2">
      <c r="A189" s="73"/>
      <c r="B189" s="73"/>
    </row>
    <row r="190" spans="1:2" s="4" customFormat="1" ht="12.75" x14ac:dyDescent="0.2">
      <c r="A190" s="73"/>
      <c r="B190" s="73"/>
    </row>
    <row r="191" spans="1:2" s="4" customFormat="1" ht="12.75" x14ac:dyDescent="0.2">
      <c r="A191" s="73"/>
      <c r="B191" s="73"/>
    </row>
    <row r="192" spans="1:2" s="4" customFormat="1" ht="12.75" x14ac:dyDescent="0.2">
      <c r="A192" s="73"/>
      <c r="B192" s="73"/>
    </row>
    <row r="193" spans="1:2" s="4" customFormat="1" ht="12.75" x14ac:dyDescent="0.2">
      <c r="A193" s="73"/>
      <c r="B193" s="73"/>
    </row>
    <row r="194" spans="1:2" s="4" customFormat="1" ht="12.75" x14ac:dyDescent="0.2">
      <c r="A194" s="73"/>
      <c r="B194" s="73"/>
    </row>
    <row r="195" spans="1:2" s="4" customFormat="1" ht="12.75" x14ac:dyDescent="0.2">
      <c r="A195" s="73"/>
      <c r="B195" s="73"/>
    </row>
    <row r="196" spans="1:2" s="4" customFormat="1" ht="12.75" x14ac:dyDescent="0.2">
      <c r="A196" s="73"/>
      <c r="B196" s="73"/>
    </row>
    <row r="197" spans="1:2" s="4" customFormat="1" ht="12.75" x14ac:dyDescent="0.2">
      <c r="A197" s="73"/>
      <c r="B197" s="73"/>
    </row>
    <row r="198" spans="1:2" s="4" customFormat="1" ht="12.75" x14ac:dyDescent="0.2">
      <c r="A198" s="73"/>
      <c r="B198" s="73"/>
    </row>
    <row r="199" spans="1:2" s="4" customFormat="1" ht="12.75" x14ac:dyDescent="0.2">
      <c r="A199" s="73"/>
      <c r="B199" s="73"/>
    </row>
    <row r="200" spans="1:2" s="4" customFormat="1" ht="12.75" x14ac:dyDescent="0.2">
      <c r="A200" s="73"/>
      <c r="B200" s="73"/>
    </row>
    <row r="201" spans="1:2" s="4" customFormat="1" ht="12.75" x14ac:dyDescent="0.2">
      <c r="A201" s="73"/>
      <c r="B201" s="73"/>
    </row>
    <row r="202" spans="1:2" s="4" customFormat="1" ht="12.75" x14ac:dyDescent="0.2">
      <c r="A202" s="73"/>
      <c r="B202" s="73"/>
    </row>
    <row r="203" spans="1:2" s="4" customFormat="1" ht="12.75" x14ac:dyDescent="0.2">
      <c r="A203" s="73"/>
      <c r="B203" s="73"/>
    </row>
    <row r="204" spans="1:2" s="4" customFormat="1" ht="12.75" x14ac:dyDescent="0.2">
      <c r="A204" s="73"/>
      <c r="B204" s="73"/>
    </row>
    <row r="205" spans="1:2" s="4" customFormat="1" ht="12.75" x14ac:dyDescent="0.2">
      <c r="A205" s="73"/>
      <c r="B205" s="73"/>
    </row>
    <row r="206" spans="1:2" s="4" customFormat="1" ht="12.75" x14ac:dyDescent="0.2">
      <c r="A206" s="73"/>
      <c r="B206" s="73"/>
    </row>
    <row r="207" spans="1:2" s="4" customFormat="1" ht="12.75" x14ac:dyDescent="0.2">
      <c r="A207" s="73"/>
      <c r="B207" s="73"/>
    </row>
    <row r="208" spans="1:2" s="4" customFormat="1" ht="12.75" x14ac:dyDescent="0.2">
      <c r="A208" s="73"/>
      <c r="B208" s="73"/>
    </row>
    <row r="209" spans="1:2" s="4" customFormat="1" ht="12.75" x14ac:dyDescent="0.2">
      <c r="A209" s="73"/>
      <c r="B209" s="73"/>
    </row>
    <row r="210" spans="1:2" s="4" customFormat="1" ht="12.75" x14ac:dyDescent="0.2">
      <c r="A210" s="73"/>
      <c r="B210" s="73"/>
    </row>
    <row r="211" spans="1:2" s="4" customFormat="1" ht="12.75" x14ac:dyDescent="0.2">
      <c r="A211" s="73"/>
      <c r="B211" s="73"/>
    </row>
    <row r="212" spans="1:2" s="4" customFormat="1" ht="12.75" x14ac:dyDescent="0.2">
      <c r="A212" s="73"/>
      <c r="B212" s="73"/>
    </row>
    <row r="213" spans="1:2" s="4" customFormat="1" ht="12.75" x14ac:dyDescent="0.2">
      <c r="A213" s="73"/>
      <c r="B213" s="73"/>
    </row>
    <row r="214" spans="1:2" s="4" customFormat="1" ht="12.75" x14ac:dyDescent="0.2">
      <c r="A214" s="73"/>
      <c r="B214" s="73"/>
    </row>
    <row r="215" spans="1:2" s="4" customFormat="1" ht="12.75" x14ac:dyDescent="0.2">
      <c r="A215" s="73"/>
      <c r="B215" s="73"/>
    </row>
    <row r="216" spans="1:2" s="4" customFormat="1" ht="12.75" x14ac:dyDescent="0.2">
      <c r="A216" s="73"/>
      <c r="B216" s="73"/>
    </row>
    <row r="217" spans="1:2" s="4" customFormat="1" ht="12.75" x14ac:dyDescent="0.2">
      <c r="A217" s="73"/>
      <c r="B217" s="73"/>
    </row>
    <row r="218" spans="1:2" s="4" customFormat="1" ht="12.75" x14ac:dyDescent="0.2">
      <c r="A218" s="73"/>
      <c r="B218" s="73"/>
    </row>
    <row r="219" spans="1:2" s="4" customFormat="1" ht="12.75" x14ac:dyDescent="0.2">
      <c r="A219" s="73"/>
      <c r="B219" s="73"/>
    </row>
    <row r="220" spans="1:2" s="4" customFormat="1" ht="12.75" x14ac:dyDescent="0.2">
      <c r="A220" s="73"/>
      <c r="B220" s="73"/>
    </row>
    <row r="221" spans="1:2" s="4" customFormat="1" ht="12.75" x14ac:dyDescent="0.2">
      <c r="A221" s="73"/>
      <c r="B221" s="73"/>
    </row>
    <row r="222" spans="1:2" s="4" customFormat="1" ht="12.75" x14ac:dyDescent="0.2">
      <c r="A222" s="73"/>
      <c r="B222" s="73"/>
    </row>
    <row r="223" spans="1:2" s="4" customFormat="1" ht="12.75" x14ac:dyDescent="0.2">
      <c r="A223" s="73"/>
      <c r="B223" s="73"/>
    </row>
    <row r="224" spans="1:2" s="4" customFormat="1" ht="12.75" x14ac:dyDescent="0.2">
      <c r="A224" s="73"/>
      <c r="B224" s="73"/>
    </row>
    <row r="225" spans="1:2" s="4" customFormat="1" ht="12.75" x14ac:dyDescent="0.2">
      <c r="A225" s="73"/>
      <c r="B225" s="73"/>
    </row>
    <row r="226" spans="1:2" s="4" customFormat="1" ht="12.75" x14ac:dyDescent="0.2">
      <c r="A226" s="73"/>
      <c r="B226" s="73"/>
    </row>
    <row r="227" spans="1:2" s="4" customFormat="1" ht="12.75" x14ac:dyDescent="0.2">
      <c r="A227" s="73"/>
      <c r="B227" s="73"/>
    </row>
    <row r="228" spans="1:2" s="4" customFormat="1" ht="12.75" x14ac:dyDescent="0.2">
      <c r="A228" s="73"/>
      <c r="B228" s="73"/>
    </row>
    <row r="229" spans="1:2" s="4" customFormat="1" ht="12.75" x14ac:dyDescent="0.2">
      <c r="A229" s="73"/>
      <c r="B229" s="73"/>
    </row>
    <row r="230" spans="1:2" s="4" customFormat="1" ht="12.75" x14ac:dyDescent="0.2">
      <c r="A230" s="73"/>
      <c r="B230" s="73"/>
    </row>
    <row r="231" spans="1:2" s="4" customFormat="1" ht="12.75" x14ac:dyDescent="0.2">
      <c r="A231" s="73"/>
      <c r="B231" s="73"/>
    </row>
    <row r="232" spans="1:2" s="4" customFormat="1" ht="12.75" x14ac:dyDescent="0.2">
      <c r="A232" s="73"/>
      <c r="B232" s="73"/>
    </row>
    <row r="233" spans="1:2" s="4" customFormat="1" ht="12.75" x14ac:dyDescent="0.2">
      <c r="A233" s="73"/>
      <c r="B233" s="73"/>
    </row>
    <row r="234" spans="1:2" s="4" customFormat="1" ht="12.75" x14ac:dyDescent="0.2">
      <c r="A234" s="73"/>
      <c r="B234" s="73"/>
    </row>
    <row r="235" spans="1:2" s="4" customFormat="1" ht="12.75" x14ac:dyDescent="0.2">
      <c r="A235" s="73"/>
      <c r="B235" s="73"/>
    </row>
    <row r="236" spans="1:2" s="4" customFormat="1" ht="12.75" x14ac:dyDescent="0.2">
      <c r="A236" s="73"/>
      <c r="B236" s="73"/>
    </row>
    <row r="237" spans="1:2" s="4" customFormat="1" ht="12.75" x14ac:dyDescent="0.2">
      <c r="A237" s="73"/>
      <c r="B237" s="73"/>
    </row>
    <row r="238" spans="1:2" s="4" customFormat="1" ht="12.75" x14ac:dyDescent="0.2">
      <c r="A238" s="73"/>
      <c r="B238" s="73"/>
    </row>
    <row r="239" spans="1:2" s="4" customFormat="1" ht="12.75" x14ac:dyDescent="0.2">
      <c r="A239" s="73"/>
      <c r="B239" s="73"/>
    </row>
    <row r="240" spans="1:2" s="4" customFormat="1" ht="12.75" x14ac:dyDescent="0.2">
      <c r="A240" s="73"/>
      <c r="B240" s="73"/>
    </row>
    <row r="241" spans="1:2" s="4" customFormat="1" ht="12.75" x14ac:dyDescent="0.2">
      <c r="A241" s="73"/>
      <c r="B241" s="73"/>
    </row>
    <row r="242" spans="1:2" s="4" customFormat="1" ht="12.75" x14ac:dyDescent="0.2">
      <c r="A242" s="73"/>
      <c r="B242" s="73"/>
    </row>
    <row r="243" spans="1:2" s="4" customFormat="1" ht="12.75" x14ac:dyDescent="0.2">
      <c r="A243" s="73"/>
      <c r="B243" s="73"/>
    </row>
    <row r="244" spans="1:2" s="4" customFormat="1" ht="12.75" x14ac:dyDescent="0.2">
      <c r="A244" s="73"/>
      <c r="B244" s="73"/>
    </row>
    <row r="245" spans="1:2" s="4" customFormat="1" ht="12.75" x14ac:dyDescent="0.2">
      <c r="A245" s="73"/>
      <c r="B245" s="73"/>
    </row>
    <row r="246" spans="1:2" s="4" customFormat="1" ht="12.75" x14ac:dyDescent="0.2">
      <c r="A246" s="73"/>
      <c r="B246" s="73"/>
    </row>
    <row r="247" spans="1:2" s="4" customFormat="1" ht="12.75" x14ac:dyDescent="0.2">
      <c r="A247" s="73"/>
      <c r="B247" s="73"/>
    </row>
    <row r="248" spans="1:2" s="4" customFormat="1" ht="12.75" x14ac:dyDescent="0.2">
      <c r="A248" s="73"/>
      <c r="B248" s="73"/>
    </row>
    <row r="249" spans="1:2" s="4" customFormat="1" ht="12.75" x14ac:dyDescent="0.2">
      <c r="A249" s="73"/>
      <c r="B249" s="73"/>
    </row>
    <row r="250" spans="1:2" s="4" customFormat="1" ht="12.75" x14ac:dyDescent="0.2">
      <c r="A250" s="73"/>
      <c r="B250" s="73"/>
    </row>
    <row r="251" spans="1:2" s="4" customFormat="1" ht="12.75" x14ac:dyDescent="0.2">
      <c r="A251" s="73"/>
      <c r="B251" s="73"/>
    </row>
    <row r="252" spans="1:2" s="4" customFormat="1" ht="12.75" x14ac:dyDescent="0.2">
      <c r="A252" s="73"/>
      <c r="B252" s="73"/>
    </row>
    <row r="253" spans="1:2" s="4" customFormat="1" ht="12.75" x14ac:dyDescent="0.2">
      <c r="A253" s="73"/>
      <c r="B253" s="73"/>
    </row>
    <row r="254" spans="1:2" s="4" customFormat="1" ht="12.75" x14ac:dyDescent="0.2">
      <c r="A254" s="73"/>
      <c r="B254" s="73"/>
    </row>
    <row r="255" spans="1:2" s="4" customFormat="1" ht="12.75" x14ac:dyDescent="0.2">
      <c r="A255" s="73"/>
      <c r="B255" s="73"/>
    </row>
    <row r="256" spans="1:2" s="4" customFormat="1" ht="12.75" x14ac:dyDescent="0.2">
      <c r="A256" s="73"/>
      <c r="B256" s="73"/>
    </row>
    <row r="257" spans="1:2" s="4" customFormat="1" ht="12.75" x14ac:dyDescent="0.2">
      <c r="A257" s="73"/>
      <c r="B257" s="73"/>
    </row>
    <row r="258" spans="1:2" s="4" customFormat="1" ht="12.75" x14ac:dyDescent="0.2">
      <c r="A258" s="73"/>
      <c r="B258" s="73"/>
    </row>
    <row r="259" spans="1:2" s="4" customFormat="1" ht="12.75" x14ac:dyDescent="0.2">
      <c r="A259" s="73"/>
      <c r="B259" s="73"/>
    </row>
    <row r="260" spans="1:2" s="4" customFormat="1" ht="12.75" x14ac:dyDescent="0.2">
      <c r="A260" s="73"/>
      <c r="B260" s="73"/>
    </row>
    <row r="261" spans="1:2" s="4" customFormat="1" ht="12.75" x14ac:dyDescent="0.2">
      <c r="A261" s="73"/>
      <c r="B261" s="73"/>
    </row>
    <row r="262" spans="1:2" s="4" customFormat="1" ht="12.75" x14ac:dyDescent="0.2">
      <c r="A262" s="73"/>
      <c r="B262" s="73"/>
    </row>
    <row r="263" spans="1:2" s="4" customFormat="1" ht="12.75" x14ac:dyDescent="0.2">
      <c r="A263" s="73"/>
      <c r="B263" s="73"/>
    </row>
    <row r="264" spans="1:2" s="4" customFormat="1" ht="12.75" x14ac:dyDescent="0.2">
      <c r="A264" s="73"/>
      <c r="B264" s="73"/>
    </row>
    <row r="265" spans="1:2" s="4" customFormat="1" ht="12.75" x14ac:dyDescent="0.2">
      <c r="A265" s="73"/>
      <c r="B265" s="73"/>
    </row>
    <row r="266" spans="1:2" s="4" customFormat="1" ht="12.75" x14ac:dyDescent="0.2">
      <c r="A266" s="73"/>
      <c r="B266" s="73"/>
    </row>
    <row r="267" spans="1:2" s="4" customFormat="1" ht="12.75" x14ac:dyDescent="0.2">
      <c r="A267" s="73"/>
      <c r="B267" s="73"/>
    </row>
    <row r="268" spans="1:2" s="4" customFormat="1" ht="12.75" x14ac:dyDescent="0.2">
      <c r="A268" s="73"/>
      <c r="B268" s="73"/>
    </row>
    <row r="269" spans="1:2" s="4" customFormat="1" ht="12.75" x14ac:dyDescent="0.2">
      <c r="A269" s="73"/>
      <c r="B269" s="73"/>
    </row>
    <row r="270" spans="1:2" s="4" customFormat="1" ht="12.75" x14ac:dyDescent="0.2">
      <c r="A270" s="73"/>
      <c r="B270" s="73"/>
    </row>
    <row r="271" spans="1:2" s="4" customFormat="1" ht="12.75" x14ac:dyDescent="0.2">
      <c r="A271" s="73"/>
      <c r="B271" s="73"/>
    </row>
    <row r="272" spans="1:2" s="4" customFormat="1" ht="12.75" x14ac:dyDescent="0.2">
      <c r="A272" s="73"/>
      <c r="B272" s="73"/>
    </row>
    <row r="273" spans="1:2" s="4" customFormat="1" ht="12.75" x14ac:dyDescent="0.2">
      <c r="A273" s="73"/>
      <c r="B273" s="73"/>
    </row>
    <row r="274" spans="1:2" s="4" customFormat="1" ht="12.75" x14ac:dyDescent="0.2">
      <c r="A274" s="73"/>
      <c r="B274" s="73"/>
    </row>
    <row r="275" spans="1:2" s="4" customFormat="1" ht="12.75" x14ac:dyDescent="0.2">
      <c r="A275" s="73"/>
      <c r="B275" s="73"/>
    </row>
    <row r="276" spans="1:2" s="4" customFormat="1" ht="12.75" x14ac:dyDescent="0.2">
      <c r="A276" s="73"/>
      <c r="B276" s="73"/>
    </row>
    <row r="277" spans="1:2" s="4" customFormat="1" ht="12.75" x14ac:dyDescent="0.2">
      <c r="A277" s="73"/>
      <c r="B277" s="73"/>
    </row>
    <row r="278" spans="1:2" s="4" customFormat="1" ht="12.75" x14ac:dyDescent="0.2">
      <c r="A278" s="73"/>
      <c r="B278" s="73"/>
    </row>
    <row r="279" spans="1:2" s="4" customFormat="1" ht="12.75" x14ac:dyDescent="0.2">
      <c r="A279" s="73"/>
      <c r="B279" s="73"/>
    </row>
    <row r="280" spans="1:2" s="4" customFormat="1" ht="12.75" x14ac:dyDescent="0.2">
      <c r="A280" s="73"/>
      <c r="B280" s="73"/>
    </row>
    <row r="281" spans="1:2" s="4" customFormat="1" ht="12.75" x14ac:dyDescent="0.2">
      <c r="A281" s="73"/>
      <c r="B281" s="73"/>
    </row>
    <row r="282" spans="1:2" s="4" customFormat="1" ht="12.75" x14ac:dyDescent="0.2">
      <c r="A282" s="73"/>
      <c r="B282" s="73"/>
    </row>
    <row r="283" spans="1:2" s="4" customFormat="1" ht="12.75" x14ac:dyDescent="0.2">
      <c r="A283" s="73"/>
      <c r="B283" s="73"/>
    </row>
    <row r="284" spans="1:2" s="4" customFormat="1" ht="12.75" x14ac:dyDescent="0.2">
      <c r="A284" s="73"/>
      <c r="B284" s="73"/>
    </row>
    <row r="285" spans="1:2" s="4" customFormat="1" ht="12.75" x14ac:dyDescent="0.2">
      <c r="A285" s="73"/>
      <c r="B285" s="73"/>
    </row>
    <row r="286" spans="1:2" s="4" customFormat="1" ht="12.75" x14ac:dyDescent="0.2">
      <c r="A286" s="73"/>
      <c r="B286" s="73"/>
    </row>
    <row r="287" spans="1:2" s="4" customFormat="1" ht="12.75" x14ac:dyDescent="0.2">
      <c r="A287" s="73"/>
      <c r="B287" s="73"/>
    </row>
    <row r="288" spans="1:2" s="4" customFormat="1" ht="12.75" x14ac:dyDescent="0.2">
      <c r="A288" s="73"/>
      <c r="B288" s="73"/>
    </row>
    <row r="289" spans="1:2" s="4" customFormat="1" ht="12.75" x14ac:dyDescent="0.2">
      <c r="A289" s="73"/>
      <c r="B289" s="73"/>
    </row>
    <row r="290" spans="1:2" s="4" customFormat="1" ht="12.75" x14ac:dyDescent="0.2">
      <c r="A290" s="73"/>
      <c r="B290" s="73"/>
    </row>
    <row r="291" spans="1:2" s="4" customFormat="1" ht="12.75" x14ac:dyDescent="0.2">
      <c r="A291" s="73"/>
      <c r="B291" s="73"/>
    </row>
    <row r="292" spans="1:2" s="4" customFormat="1" ht="12.75" x14ac:dyDescent="0.2">
      <c r="A292" s="73"/>
      <c r="B292" s="73"/>
    </row>
    <row r="293" spans="1:2" s="4" customFormat="1" ht="12.75" x14ac:dyDescent="0.2">
      <c r="A293" s="73"/>
      <c r="B293" s="73"/>
    </row>
    <row r="294" spans="1:2" s="4" customFormat="1" ht="12.75" x14ac:dyDescent="0.2">
      <c r="A294" s="73"/>
      <c r="B294" s="73"/>
    </row>
    <row r="295" spans="1:2" s="4" customFormat="1" ht="12.75" x14ac:dyDescent="0.2">
      <c r="A295" s="73"/>
      <c r="B295" s="73"/>
    </row>
    <row r="296" spans="1:2" s="4" customFormat="1" ht="12.75" x14ac:dyDescent="0.2">
      <c r="A296" s="73"/>
      <c r="B296" s="73"/>
    </row>
    <row r="297" spans="1:2" s="4" customFormat="1" ht="12.75" x14ac:dyDescent="0.2">
      <c r="A297" s="73"/>
      <c r="B297" s="73"/>
    </row>
    <row r="298" spans="1:2" s="4" customFormat="1" ht="12.75" x14ac:dyDescent="0.2">
      <c r="A298" s="73"/>
      <c r="B298" s="73"/>
    </row>
    <row r="299" spans="1:2" s="4" customFormat="1" ht="12.75" x14ac:dyDescent="0.2">
      <c r="A299" s="73"/>
      <c r="B299" s="73"/>
    </row>
    <row r="300" spans="1:2" s="4" customFormat="1" ht="12.75" x14ac:dyDescent="0.2">
      <c r="A300" s="73"/>
      <c r="B300" s="73"/>
    </row>
    <row r="301" spans="1:2" s="4" customFormat="1" ht="12.75" x14ac:dyDescent="0.2">
      <c r="A301" s="73"/>
      <c r="B301" s="73"/>
    </row>
    <row r="302" spans="1:2" s="4" customFormat="1" ht="12.75" x14ac:dyDescent="0.2">
      <c r="A302" s="73"/>
      <c r="B302" s="73"/>
    </row>
    <row r="303" spans="1:2" s="4" customFormat="1" ht="12.75" x14ac:dyDescent="0.2">
      <c r="A303" s="73"/>
      <c r="B303" s="73"/>
    </row>
    <row r="304" spans="1:2" s="4" customFormat="1" ht="12.75" x14ac:dyDescent="0.2">
      <c r="A304" s="73"/>
      <c r="B304" s="73"/>
    </row>
    <row r="305" spans="1:2" x14ac:dyDescent="0.25">
      <c r="A305" s="78"/>
      <c r="B305" s="78"/>
    </row>
    <row r="306" spans="1:2" x14ac:dyDescent="0.25">
      <c r="A306" s="78"/>
      <c r="B306" s="78"/>
    </row>
    <row r="307" spans="1:2" x14ac:dyDescent="0.25">
      <c r="A307" s="78"/>
      <c r="B307" s="78"/>
    </row>
    <row r="308" spans="1:2" x14ac:dyDescent="0.25">
      <c r="A308" s="78"/>
      <c r="B308" s="78"/>
    </row>
    <row r="309" spans="1:2" x14ac:dyDescent="0.25">
      <c r="A309" s="78"/>
      <c r="B309" s="78"/>
    </row>
    <row r="310" spans="1:2" x14ac:dyDescent="0.25">
      <c r="A310" s="78"/>
      <c r="B310" s="78"/>
    </row>
    <row r="311" spans="1:2" x14ac:dyDescent="0.25">
      <c r="A311" s="78"/>
      <c r="B311" s="78"/>
    </row>
    <row r="312" spans="1:2" x14ac:dyDescent="0.25">
      <c r="A312" s="78"/>
      <c r="B312" s="78"/>
    </row>
    <row r="313" spans="1:2" x14ac:dyDescent="0.25">
      <c r="A313" s="78"/>
      <c r="B313" s="78"/>
    </row>
    <row r="314" spans="1:2" x14ac:dyDescent="0.25">
      <c r="A314" s="78"/>
      <c r="B314" s="78"/>
    </row>
    <row r="315" spans="1:2" x14ac:dyDescent="0.25">
      <c r="A315" s="78"/>
      <c r="B315" s="78"/>
    </row>
    <row r="316" spans="1:2" x14ac:dyDescent="0.25">
      <c r="A316" s="78"/>
      <c r="B316" s="78"/>
    </row>
    <row r="317" spans="1:2" x14ac:dyDescent="0.25">
      <c r="A317" s="78"/>
      <c r="B317" s="78"/>
    </row>
    <row r="318" spans="1:2" x14ac:dyDescent="0.25">
      <c r="A318" s="78"/>
      <c r="B318" s="78"/>
    </row>
    <row r="319" spans="1:2" x14ac:dyDescent="0.25">
      <c r="A319" s="78"/>
      <c r="B319" s="78"/>
    </row>
    <row r="320" spans="1:2" x14ac:dyDescent="0.25">
      <c r="A320" s="78"/>
      <c r="B320" s="78"/>
    </row>
    <row r="321" spans="1:2" x14ac:dyDescent="0.25">
      <c r="A321" s="78"/>
      <c r="B321" s="78"/>
    </row>
    <row r="322" spans="1:2" x14ac:dyDescent="0.25">
      <c r="A322" s="78"/>
      <c r="B322" s="78"/>
    </row>
    <row r="323" spans="1:2" x14ac:dyDescent="0.25">
      <c r="A323" s="78"/>
      <c r="B323" s="78"/>
    </row>
    <row r="324" spans="1:2" x14ac:dyDescent="0.25">
      <c r="A324" s="78"/>
      <c r="B324" s="78"/>
    </row>
    <row r="325" spans="1:2" x14ac:dyDescent="0.25">
      <c r="A325" s="78"/>
      <c r="B325" s="78"/>
    </row>
    <row r="326" spans="1:2" x14ac:dyDescent="0.25">
      <c r="A326" s="78"/>
      <c r="B326" s="78"/>
    </row>
    <row r="327" spans="1:2" x14ac:dyDescent="0.25">
      <c r="A327" s="78"/>
      <c r="B327" s="78"/>
    </row>
    <row r="328" spans="1:2" x14ac:dyDescent="0.25">
      <c r="A328" s="78"/>
      <c r="B328" s="78"/>
    </row>
    <row r="329" spans="1:2" x14ac:dyDescent="0.25">
      <c r="A329" s="78"/>
      <c r="B329" s="78"/>
    </row>
    <row r="330" spans="1:2" x14ac:dyDescent="0.25">
      <c r="A330" s="78"/>
      <c r="B330" s="78"/>
    </row>
    <row r="331" spans="1:2" x14ac:dyDescent="0.25">
      <c r="A331" s="78"/>
      <c r="B331" s="78"/>
    </row>
    <row r="332" spans="1:2" x14ac:dyDescent="0.25">
      <c r="A332" s="78"/>
      <c r="B332" s="78"/>
    </row>
    <row r="333" spans="1:2" x14ac:dyDescent="0.25">
      <c r="A333" s="78"/>
      <c r="B333" s="78"/>
    </row>
    <row r="334" spans="1:2" x14ac:dyDescent="0.25">
      <c r="A334" s="78"/>
      <c r="B334" s="78"/>
    </row>
    <row r="335" spans="1:2" x14ac:dyDescent="0.25">
      <c r="A335" s="78"/>
      <c r="B335" s="78"/>
    </row>
    <row r="336" spans="1:2" x14ac:dyDescent="0.25">
      <c r="A336" s="78"/>
      <c r="B336" s="78"/>
    </row>
    <row r="337" spans="1:2" x14ac:dyDescent="0.25">
      <c r="A337" s="78"/>
      <c r="B337" s="78"/>
    </row>
    <row r="338" spans="1:2" x14ac:dyDescent="0.25">
      <c r="A338" s="78"/>
      <c r="B338" s="78"/>
    </row>
    <row r="339" spans="1:2" x14ac:dyDescent="0.25">
      <c r="A339" s="78"/>
      <c r="B339" s="78"/>
    </row>
    <row r="340" spans="1:2" x14ac:dyDescent="0.25">
      <c r="A340" s="78"/>
      <c r="B340" s="78"/>
    </row>
    <row r="341" spans="1:2" x14ac:dyDescent="0.25">
      <c r="A341" s="78"/>
      <c r="B341" s="78"/>
    </row>
    <row r="342" spans="1:2" x14ac:dyDescent="0.25">
      <c r="A342" s="78"/>
      <c r="B342" s="78"/>
    </row>
    <row r="343" spans="1:2" x14ac:dyDescent="0.25">
      <c r="A343" s="78"/>
      <c r="B343" s="78"/>
    </row>
    <row r="344" spans="1:2" x14ac:dyDescent="0.25">
      <c r="A344" s="78"/>
      <c r="B344" s="78"/>
    </row>
    <row r="345" spans="1:2" x14ac:dyDescent="0.25">
      <c r="A345" s="78"/>
      <c r="B345" s="78"/>
    </row>
    <row r="346" spans="1:2" x14ac:dyDescent="0.25">
      <c r="A346" s="78"/>
      <c r="B346" s="78"/>
    </row>
    <row r="347" spans="1:2" x14ac:dyDescent="0.25">
      <c r="A347" s="78"/>
      <c r="B347" s="78"/>
    </row>
    <row r="348" spans="1:2" x14ac:dyDescent="0.25">
      <c r="A348" s="78"/>
      <c r="B348" s="78"/>
    </row>
    <row r="349" spans="1:2" x14ac:dyDescent="0.25">
      <c r="A349" s="78"/>
      <c r="B349" s="78"/>
    </row>
    <row r="350" spans="1:2" x14ac:dyDescent="0.25">
      <c r="A350" s="78"/>
      <c r="B350" s="78"/>
    </row>
    <row r="351" spans="1:2" x14ac:dyDescent="0.25">
      <c r="A351" s="78"/>
      <c r="B351" s="78"/>
    </row>
    <row r="352" spans="1:2" x14ac:dyDescent="0.25">
      <c r="A352" s="78"/>
      <c r="B352" s="78"/>
    </row>
    <row r="353" spans="1:2" x14ac:dyDescent="0.25">
      <c r="A353" s="78"/>
      <c r="B353" s="78"/>
    </row>
    <row r="354" spans="1:2" x14ac:dyDescent="0.25">
      <c r="A354" s="78"/>
      <c r="B354" s="78"/>
    </row>
    <row r="355" spans="1:2" x14ac:dyDescent="0.25">
      <c r="A355" s="78"/>
      <c r="B355" s="78"/>
    </row>
    <row r="356" spans="1:2" x14ac:dyDescent="0.25">
      <c r="A356" s="78"/>
      <c r="B356" s="78"/>
    </row>
    <row r="357" spans="1:2" x14ac:dyDescent="0.25">
      <c r="A357" s="78"/>
      <c r="B357" s="78"/>
    </row>
    <row r="358" spans="1:2" x14ac:dyDescent="0.25">
      <c r="A358" s="78"/>
      <c r="B358" s="78"/>
    </row>
    <row r="359" spans="1:2" x14ac:dyDescent="0.25">
      <c r="A359" s="78"/>
      <c r="B359" s="78"/>
    </row>
    <row r="360" spans="1:2" x14ac:dyDescent="0.25">
      <c r="A360" s="78"/>
      <c r="B360" s="78"/>
    </row>
    <row r="361" spans="1:2" x14ac:dyDescent="0.25">
      <c r="A361" s="78"/>
      <c r="B361" s="78"/>
    </row>
    <row r="362" spans="1:2" x14ac:dyDescent="0.25">
      <c r="A362" s="78"/>
      <c r="B362" s="78"/>
    </row>
    <row r="363" spans="1:2" x14ac:dyDescent="0.25">
      <c r="A363" s="78"/>
      <c r="B363" s="78"/>
    </row>
    <row r="364" spans="1:2" x14ac:dyDescent="0.25">
      <c r="A364" s="78"/>
      <c r="B364" s="78"/>
    </row>
    <row r="365" spans="1:2" x14ac:dyDescent="0.25">
      <c r="A365" s="78"/>
      <c r="B365" s="78"/>
    </row>
    <row r="366" spans="1:2" x14ac:dyDescent="0.25">
      <c r="A366" s="78"/>
      <c r="B366" s="78"/>
    </row>
    <row r="367" spans="1:2" x14ac:dyDescent="0.25">
      <c r="A367" s="78"/>
      <c r="B367" s="78"/>
    </row>
    <row r="368" spans="1:2" x14ac:dyDescent="0.25">
      <c r="A368" s="78"/>
      <c r="B368" s="78"/>
    </row>
    <row r="369" spans="1:2" x14ac:dyDescent="0.25">
      <c r="A369" s="78"/>
      <c r="B369" s="78"/>
    </row>
    <row r="370" spans="1:2" x14ac:dyDescent="0.25">
      <c r="A370" s="78"/>
      <c r="B370" s="78"/>
    </row>
  </sheetData>
  <mergeCells count="178">
    <mergeCell ref="GZ86:HA86"/>
    <mergeCell ref="B87:C87"/>
    <mergeCell ref="I93:K93"/>
    <mergeCell ref="A95:C95"/>
    <mergeCell ref="I103:J103"/>
    <mergeCell ref="GH86:GI86"/>
    <mergeCell ref="GJ86:GK86"/>
    <mergeCell ref="GL86:GM86"/>
    <mergeCell ref="GN86:GO86"/>
    <mergeCell ref="GP86:GQ86"/>
    <mergeCell ref="GR86:GS86"/>
    <mergeCell ref="GT86:GU86"/>
    <mergeCell ref="GV86:GW86"/>
    <mergeCell ref="GX86:GY86"/>
    <mergeCell ref="FP86:FQ86"/>
    <mergeCell ref="FR86:FS86"/>
    <mergeCell ref="FT86:FU86"/>
    <mergeCell ref="FV86:FW86"/>
    <mergeCell ref="FX86:FY86"/>
    <mergeCell ref="FZ86:GA86"/>
    <mergeCell ref="GB86:GC86"/>
    <mergeCell ref="GD86:GE86"/>
    <mergeCell ref="GF86:GG86"/>
    <mergeCell ref="EX86:EY86"/>
    <mergeCell ref="EZ86:FA86"/>
    <mergeCell ref="FB86:FC86"/>
    <mergeCell ref="FD86:FE86"/>
    <mergeCell ref="FF86:FG86"/>
    <mergeCell ref="FH86:FI86"/>
    <mergeCell ref="FJ86:FK86"/>
    <mergeCell ref="FL86:FM86"/>
    <mergeCell ref="FN86:FO86"/>
    <mergeCell ref="EF86:EG86"/>
    <mergeCell ref="EH86:EI86"/>
    <mergeCell ref="EJ86:EK86"/>
    <mergeCell ref="EL86:EM86"/>
    <mergeCell ref="EN86:EO86"/>
    <mergeCell ref="EP86:EQ86"/>
    <mergeCell ref="ER86:ES86"/>
    <mergeCell ref="ET86:EU86"/>
    <mergeCell ref="EV86:EW86"/>
    <mergeCell ref="DN86:DO86"/>
    <mergeCell ref="DP86:DQ86"/>
    <mergeCell ref="DR86:DS86"/>
    <mergeCell ref="DT86:DU86"/>
    <mergeCell ref="DV86:DW86"/>
    <mergeCell ref="DX86:DY86"/>
    <mergeCell ref="DZ86:EA86"/>
    <mergeCell ref="EB86:EC86"/>
    <mergeCell ref="ED86:EE86"/>
    <mergeCell ref="CV86:CW86"/>
    <mergeCell ref="CX86:CY86"/>
    <mergeCell ref="CZ86:DA86"/>
    <mergeCell ref="DB86:DC86"/>
    <mergeCell ref="DD86:DE86"/>
    <mergeCell ref="DF86:DG86"/>
    <mergeCell ref="DH86:DI86"/>
    <mergeCell ref="DJ86:DK86"/>
    <mergeCell ref="DL86:DM86"/>
    <mergeCell ref="CD86:CE86"/>
    <mergeCell ref="CF86:CG86"/>
    <mergeCell ref="CH86:CI86"/>
    <mergeCell ref="CJ86:CK86"/>
    <mergeCell ref="CL86:CM86"/>
    <mergeCell ref="CN86:CO86"/>
    <mergeCell ref="CP86:CQ86"/>
    <mergeCell ref="CR86:CS86"/>
    <mergeCell ref="CT86:CU86"/>
    <mergeCell ref="BL86:BM86"/>
    <mergeCell ref="BN86:BO86"/>
    <mergeCell ref="BP86:BQ86"/>
    <mergeCell ref="BR86:BS86"/>
    <mergeCell ref="BT86:BU86"/>
    <mergeCell ref="BV86:BW86"/>
    <mergeCell ref="BX86:BY86"/>
    <mergeCell ref="BZ86:CA86"/>
    <mergeCell ref="CB86:CC86"/>
    <mergeCell ref="AT86:AU86"/>
    <mergeCell ref="AV86:AW86"/>
    <mergeCell ref="AX86:AY86"/>
    <mergeCell ref="AZ86:BA86"/>
    <mergeCell ref="BB86:BC86"/>
    <mergeCell ref="BD86:BE86"/>
    <mergeCell ref="BF86:BG86"/>
    <mergeCell ref="BH86:BI86"/>
    <mergeCell ref="BJ86:BK86"/>
    <mergeCell ref="AB86:AC86"/>
    <mergeCell ref="AD86:AE86"/>
    <mergeCell ref="AF86:AG86"/>
    <mergeCell ref="AH86:AI86"/>
    <mergeCell ref="AJ86:AK86"/>
    <mergeCell ref="AL86:AM86"/>
    <mergeCell ref="AN86:AO86"/>
    <mergeCell ref="AP86:AQ86"/>
    <mergeCell ref="AR86:AS86"/>
    <mergeCell ref="B85:B86"/>
    <mergeCell ref="L86:M86"/>
    <mergeCell ref="N86:O86"/>
    <mergeCell ref="P86:Q86"/>
    <mergeCell ref="R86:S86"/>
    <mergeCell ref="T86:U86"/>
    <mergeCell ref="V86:W86"/>
    <mergeCell ref="X86:Y86"/>
    <mergeCell ref="Z86:AA86"/>
    <mergeCell ref="B13:C13"/>
    <mergeCell ref="H2:K2"/>
    <mergeCell ref="H3:K3"/>
    <mergeCell ref="H4:K4"/>
    <mergeCell ref="A7:K7"/>
    <mergeCell ref="A8:K8"/>
    <mergeCell ref="A9:K9"/>
    <mergeCell ref="A10:A11"/>
    <mergeCell ref="B10:C11"/>
    <mergeCell ref="D10:D11"/>
    <mergeCell ref="E10:K10"/>
    <mergeCell ref="B12:C12"/>
    <mergeCell ref="B38:C38"/>
    <mergeCell ref="B39:C39"/>
    <mergeCell ref="B40:C40"/>
    <mergeCell ref="B41:C41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59:C59"/>
    <mergeCell ref="B60:C60"/>
    <mergeCell ref="B67:C67"/>
    <mergeCell ref="B68:C68"/>
    <mergeCell ref="B69:C69"/>
    <mergeCell ref="B42:C42"/>
    <mergeCell ref="B43:C43"/>
    <mergeCell ref="B44:C44"/>
    <mergeCell ref="B45:C45"/>
    <mergeCell ref="B46:C46"/>
    <mergeCell ref="B47:C47"/>
    <mergeCell ref="B48:C48"/>
    <mergeCell ref="B57:C57"/>
    <mergeCell ref="B58:C58"/>
    <mergeCell ref="B50:C50"/>
    <mergeCell ref="B51:C51"/>
    <mergeCell ref="B52:C52"/>
    <mergeCell ref="B53:C53"/>
    <mergeCell ref="B54:C54"/>
    <mergeCell ref="B55:C55"/>
    <mergeCell ref="B56:C56"/>
    <mergeCell ref="B49:C49"/>
    <mergeCell ref="B72:C72"/>
    <mergeCell ref="B61:C61"/>
    <mergeCell ref="B73:C73"/>
    <mergeCell ref="B70:C70"/>
    <mergeCell ref="B71:C71"/>
    <mergeCell ref="B62:C62"/>
    <mergeCell ref="B63:C63"/>
    <mergeCell ref="B64:C64"/>
    <mergeCell ref="B65:C65"/>
    <mergeCell ref="B66:C66"/>
    <mergeCell ref="B74:C74"/>
    <mergeCell ref="B76:C76"/>
  </mergeCells>
  <conditionalFormatting sqref="J67:K84">
    <cfRule type="expression" dxfId="29" priority="10">
      <formula>ROUND(J67,0)-J67&lt;&gt;0</formula>
    </cfRule>
  </conditionalFormatting>
  <conditionalFormatting sqref="J69:J70">
    <cfRule type="expression" dxfId="28" priority="9">
      <formula>ROUND(J69,0)-J69&lt;&gt;0</formula>
    </cfRule>
  </conditionalFormatting>
  <conditionalFormatting sqref="J58:K64">
    <cfRule type="expression" dxfId="27" priority="8">
      <formula>ROUND(J58,0)-J58&lt;&gt;0</formula>
    </cfRule>
  </conditionalFormatting>
  <conditionalFormatting sqref="I45:K55">
    <cfRule type="expression" dxfId="26" priority="7">
      <formula>ROUND(I45,0)-I45&lt;&gt;0</formula>
    </cfRule>
  </conditionalFormatting>
  <conditionalFormatting sqref="H38:J38 H31:J36">
    <cfRule type="expression" dxfId="25" priority="6">
      <formula>ROUND(H31,0)-H31&lt;&gt;0</formula>
    </cfRule>
  </conditionalFormatting>
  <conditionalFormatting sqref="H22:K22 H15:K20">
    <cfRule type="expression" dxfId="24" priority="5">
      <formula>ROUND(H15,0)-H15&lt;&gt;0</formula>
    </cfRule>
  </conditionalFormatting>
  <conditionalFormatting sqref="H24:K25">
    <cfRule type="expression" dxfId="23" priority="4">
      <formula>ROUND(H24,0)-H24&lt;&gt;0</formula>
    </cfRule>
  </conditionalFormatting>
  <conditionalFormatting sqref="H27">
    <cfRule type="expression" dxfId="22" priority="3">
      <formula>ROUND(H27,0)-H27&lt;&gt;0</formula>
    </cfRule>
  </conditionalFormatting>
  <conditionalFormatting sqref="H21:K21">
    <cfRule type="expression" dxfId="21" priority="2">
      <formula>ROUND(H21,0)-H21&lt;&gt;0</formula>
    </cfRule>
  </conditionalFormatting>
  <conditionalFormatting sqref="H37:J37">
    <cfRule type="expression" dxfId="20" priority="1">
      <formula>ROUND(H37,0)-H37&lt;&gt;0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370"/>
  <sheetViews>
    <sheetView tabSelected="1" zoomScale="30" zoomScaleNormal="30" workbookViewId="0">
      <selection activeCell="Q1" sqref="Q1:AR1048576"/>
    </sheetView>
  </sheetViews>
  <sheetFormatPr defaultColWidth="9.140625" defaultRowHeight="15" x14ac:dyDescent="0.25"/>
  <cols>
    <col min="1" max="1" width="21.28515625" style="2" customWidth="1"/>
    <col min="2" max="2" width="48.85546875" style="2" customWidth="1"/>
    <col min="3" max="3" width="96.140625" style="2" customWidth="1"/>
    <col min="4" max="4" width="17.28515625" style="2" customWidth="1"/>
    <col min="5" max="5" width="50.5703125" style="2" customWidth="1"/>
    <col min="6" max="6" width="32.5703125" style="2" customWidth="1"/>
    <col min="7" max="7" width="42.85546875" style="2" customWidth="1"/>
    <col min="8" max="8" width="41.85546875" style="2" customWidth="1"/>
    <col min="9" max="9" width="33.140625" style="2" customWidth="1"/>
    <col min="10" max="10" width="30.85546875" style="2" customWidth="1"/>
    <col min="11" max="11" width="30.28515625" style="2" customWidth="1"/>
    <col min="12" max="16" width="24.5703125" style="2" hidden="1" customWidth="1"/>
    <col min="17" max="17" width="37.42578125" style="2" hidden="1" customWidth="1"/>
    <col min="18" max="19" width="30.28515625" style="2" hidden="1" customWidth="1"/>
    <col min="20" max="20" width="31.7109375" style="2" hidden="1" customWidth="1"/>
    <col min="21" max="21" width="32.7109375" style="2" hidden="1" customWidth="1"/>
    <col min="22" max="44" width="0" style="2" hidden="1" customWidth="1"/>
    <col min="45" max="16384" width="9.140625" style="2"/>
  </cols>
  <sheetData>
    <row r="1" spans="1:19" ht="23.2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23.25" x14ac:dyDescent="0.35">
      <c r="A2" s="1"/>
      <c r="B2" s="1"/>
      <c r="C2" s="1"/>
      <c r="D2" s="1"/>
      <c r="E2" s="1"/>
      <c r="F2" s="1"/>
      <c r="G2" s="1"/>
      <c r="H2" s="116" t="s">
        <v>14</v>
      </c>
      <c r="I2" s="116"/>
      <c r="J2" s="116"/>
      <c r="K2" s="116"/>
    </row>
    <row r="3" spans="1:19" ht="23.25" x14ac:dyDescent="0.35">
      <c r="A3" s="1"/>
      <c r="B3" s="1"/>
      <c r="C3" s="1"/>
      <c r="D3" s="1"/>
      <c r="E3" s="1"/>
      <c r="F3" s="1"/>
      <c r="G3" s="1"/>
      <c r="H3" s="116" t="s">
        <v>15</v>
      </c>
      <c r="I3" s="116"/>
      <c r="J3" s="116"/>
      <c r="K3" s="116"/>
    </row>
    <row r="4" spans="1:19" ht="23.25" x14ac:dyDescent="0.35">
      <c r="A4" s="1"/>
      <c r="B4" s="1"/>
      <c r="C4" s="1"/>
      <c r="D4" s="1"/>
      <c r="E4" s="1"/>
      <c r="F4" s="1"/>
      <c r="G4" s="1"/>
      <c r="H4" s="116" t="s">
        <v>16</v>
      </c>
      <c r="I4" s="116"/>
      <c r="J4" s="116"/>
      <c r="K4" s="116"/>
    </row>
    <row r="5" spans="1:19" ht="23.2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9" ht="24" customHeight="1" x14ac:dyDescent="0.4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9" ht="53.25" x14ac:dyDescent="0.75">
      <c r="A7" s="117" t="s">
        <v>178</v>
      </c>
      <c r="B7" s="117"/>
      <c r="C7" s="117"/>
      <c r="D7" s="117"/>
      <c r="E7" s="118"/>
      <c r="F7" s="118"/>
      <c r="G7" s="118"/>
      <c r="H7" s="118"/>
      <c r="I7" s="118"/>
      <c r="J7" s="118"/>
      <c r="K7" s="118"/>
    </row>
    <row r="8" spans="1:19" ht="51.75" x14ac:dyDescent="0.65">
      <c r="A8" s="117" t="s">
        <v>13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</row>
    <row r="9" spans="1:19" ht="37.5" customHeight="1" x14ac:dyDescent="0.45">
      <c r="A9" s="119" t="s">
        <v>17</v>
      </c>
      <c r="B9" s="119"/>
      <c r="C9" s="119"/>
      <c r="D9" s="119"/>
      <c r="E9" s="120"/>
      <c r="F9" s="120"/>
      <c r="G9" s="120"/>
      <c r="H9" s="120"/>
      <c r="I9" s="120"/>
      <c r="J9" s="120"/>
      <c r="K9" s="120"/>
    </row>
    <row r="10" spans="1:19" s="4" customFormat="1" ht="32.25" customHeight="1" x14ac:dyDescent="0.2">
      <c r="A10" s="121" t="s">
        <v>18</v>
      </c>
      <c r="B10" s="123" t="s">
        <v>0</v>
      </c>
      <c r="C10" s="124"/>
      <c r="D10" s="127" t="s">
        <v>19</v>
      </c>
      <c r="E10" s="129" t="s">
        <v>20</v>
      </c>
      <c r="F10" s="130"/>
      <c r="G10" s="130"/>
      <c r="H10" s="130"/>
      <c r="I10" s="130"/>
      <c r="J10" s="131"/>
      <c r="K10" s="132"/>
    </row>
    <row r="11" spans="1:19" s="4" customFormat="1" ht="114.75" customHeight="1" x14ac:dyDescent="0.2">
      <c r="A11" s="122"/>
      <c r="B11" s="125"/>
      <c r="C11" s="126"/>
      <c r="D11" s="128"/>
      <c r="E11" s="5" t="s">
        <v>21</v>
      </c>
      <c r="F11" s="5" t="s">
        <v>22</v>
      </c>
      <c r="G11" s="87" t="s">
        <v>23</v>
      </c>
      <c r="H11" s="87" t="s">
        <v>1</v>
      </c>
      <c r="I11" s="87" t="s">
        <v>2</v>
      </c>
      <c r="J11" s="87" t="s">
        <v>3</v>
      </c>
      <c r="K11" s="87" t="s">
        <v>4</v>
      </c>
    </row>
    <row r="12" spans="1:19" s="4" customFormat="1" ht="25.5" hidden="1" customHeight="1" x14ac:dyDescent="0.4">
      <c r="A12" s="6">
        <v>1</v>
      </c>
      <c r="B12" s="133">
        <v>2</v>
      </c>
      <c r="C12" s="133"/>
      <c r="D12" s="7">
        <v>3</v>
      </c>
      <c r="E12" s="8">
        <v>4</v>
      </c>
      <c r="F12" s="8">
        <v>5</v>
      </c>
      <c r="G12" s="7">
        <v>6</v>
      </c>
      <c r="H12" s="7">
        <v>7</v>
      </c>
      <c r="I12" s="7">
        <v>8</v>
      </c>
      <c r="J12" s="7">
        <v>9</v>
      </c>
      <c r="K12" s="7">
        <v>10</v>
      </c>
    </row>
    <row r="13" spans="1:19" s="12" customFormat="1" ht="62.25" customHeight="1" x14ac:dyDescent="0.45">
      <c r="A13" s="9">
        <v>1</v>
      </c>
      <c r="B13" s="114" t="s">
        <v>24</v>
      </c>
      <c r="C13" s="115"/>
      <c r="D13" s="10" t="s">
        <v>25</v>
      </c>
      <c r="E13" s="11">
        <f>G13-F13</f>
        <v>144480547</v>
      </c>
      <c r="F13" s="11"/>
      <c r="G13" s="11">
        <f t="shared" ref="G13:G24" si="0">H13+I13+J13+K13</f>
        <v>144480547</v>
      </c>
      <c r="H13" s="11">
        <f>H14+H23+H26+H30</f>
        <v>134802222</v>
      </c>
      <c r="I13" s="11">
        <f>I14+I23+I26+I30</f>
        <v>5051989</v>
      </c>
      <c r="J13" s="11">
        <f>J14+J23+J26+J30</f>
        <v>4626336</v>
      </c>
      <c r="K13" s="11"/>
      <c r="Q13" s="13">
        <v>149596171</v>
      </c>
      <c r="R13" s="13">
        <f t="shared" ref="R13:R38" si="1">E13-Q13</f>
        <v>-5115624</v>
      </c>
      <c r="S13" s="82">
        <f>R13/Q13*100</f>
        <v>-3.4196222843163544</v>
      </c>
    </row>
    <row r="14" spans="1:19" s="12" customFormat="1" ht="65.25" customHeight="1" x14ac:dyDescent="0.45">
      <c r="A14" s="14" t="s">
        <v>26</v>
      </c>
      <c r="B14" s="100" t="s">
        <v>160</v>
      </c>
      <c r="C14" s="101"/>
      <c r="D14" s="15" t="s">
        <v>25</v>
      </c>
      <c r="E14" s="16">
        <f t="shared" ref="E14:E22" si="2">G14-F14</f>
        <v>120908920</v>
      </c>
      <c r="F14" s="16"/>
      <c r="G14" s="16">
        <f>H14+I14+J14+K14</f>
        <v>120908920</v>
      </c>
      <c r="H14" s="16">
        <f>SUM(H15:H22)</f>
        <v>110546541</v>
      </c>
      <c r="I14" s="16">
        <f>SUM(I15:I22)</f>
        <v>5051989</v>
      </c>
      <c r="J14" s="16">
        <f>SUM(J15:J22)</f>
        <v>5310390</v>
      </c>
      <c r="K14" s="16"/>
      <c r="Q14" s="13">
        <v>126695512</v>
      </c>
      <c r="R14" s="13">
        <f t="shared" si="1"/>
        <v>-5786592</v>
      </c>
      <c r="S14" s="13">
        <f t="shared" ref="S14:S24" si="3">R14/Q14*100</f>
        <v>-4.5673220058497419</v>
      </c>
    </row>
    <row r="15" spans="1:19" s="12" customFormat="1" ht="63.75" customHeight="1" x14ac:dyDescent="0.45">
      <c r="A15" s="17" t="s">
        <v>27</v>
      </c>
      <c r="B15" s="98" t="s">
        <v>161</v>
      </c>
      <c r="C15" s="99"/>
      <c r="D15" s="18" t="s">
        <v>25</v>
      </c>
      <c r="E15" s="19">
        <f t="shared" si="2"/>
        <v>9384175</v>
      </c>
      <c r="F15" s="19"/>
      <c r="G15" s="20">
        <f t="shared" si="0"/>
        <v>9384175</v>
      </c>
      <c r="H15" s="19">
        <v>9329536</v>
      </c>
      <c r="I15" s="19"/>
      <c r="J15" s="19">
        <v>54639</v>
      </c>
      <c r="K15" s="19"/>
      <c r="Q15" s="83">
        <v>9978580</v>
      </c>
      <c r="R15" s="13">
        <f>E15-Q15</f>
        <v>-594405</v>
      </c>
      <c r="S15" s="13">
        <f>R15/Q15*100</f>
        <v>-5.9568094859188383</v>
      </c>
    </row>
    <row r="16" spans="1:19" s="12" customFormat="1" ht="61.5" customHeight="1" x14ac:dyDescent="0.45">
      <c r="A16" s="17" t="s">
        <v>28</v>
      </c>
      <c r="B16" s="98" t="s">
        <v>162</v>
      </c>
      <c r="C16" s="99"/>
      <c r="D16" s="18" t="s">
        <v>25</v>
      </c>
      <c r="E16" s="19">
        <f t="shared" si="2"/>
        <v>90525240</v>
      </c>
      <c r="F16" s="19"/>
      <c r="G16" s="20">
        <f t="shared" si="0"/>
        <v>90525240</v>
      </c>
      <c r="H16" s="19">
        <f>[2]Лист1!B5</f>
        <v>83223700</v>
      </c>
      <c r="I16" s="19">
        <f>[2]Лист1!B6</f>
        <v>5051989</v>
      </c>
      <c r="J16" s="19">
        <f>[2]Лист1!B7</f>
        <v>2249551</v>
      </c>
      <c r="K16" s="19"/>
      <c r="Q16" s="83">
        <v>95242545</v>
      </c>
      <c r="R16" s="13">
        <f t="shared" si="1"/>
        <v>-4717305</v>
      </c>
      <c r="S16" s="13">
        <f t="shared" si="3"/>
        <v>-4.9529388363152203</v>
      </c>
    </row>
    <row r="17" spans="1:19" s="12" customFormat="1" ht="59.25" customHeight="1" x14ac:dyDescent="0.45">
      <c r="A17" s="17" t="s">
        <v>29</v>
      </c>
      <c r="B17" s="110" t="s">
        <v>163</v>
      </c>
      <c r="C17" s="111"/>
      <c r="D17" s="18" t="s">
        <v>25</v>
      </c>
      <c r="E17" s="19">
        <f t="shared" si="2"/>
        <v>12704370</v>
      </c>
      <c r="F17" s="19"/>
      <c r="G17" s="20">
        <f t="shared" si="0"/>
        <v>12704370</v>
      </c>
      <c r="H17" s="19">
        <v>12704370</v>
      </c>
      <c r="I17" s="19"/>
      <c r="J17" s="19"/>
      <c r="K17" s="19"/>
      <c r="Q17" s="83">
        <v>12748445</v>
      </c>
      <c r="R17" s="13">
        <f t="shared" si="1"/>
        <v>-44075</v>
      </c>
      <c r="S17" s="13">
        <f>R17/Q17*100</f>
        <v>-0.3457284398214841</v>
      </c>
    </row>
    <row r="18" spans="1:19" s="12" customFormat="1" ht="59.25" customHeight="1" x14ac:dyDescent="0.45">
      <c r="A18" s="17" t="s">
        <v>30</v>
      </c>
      <c r="B18" s="98" t="s">
        <v>164</v>
      </c>
      <c r="C18" s="99"/>
      <c r="D18" s="18" t="s">
        <v>25</v>
      </c>
      <c r="E18" s="19">
        <f t="shared" si="2"/>
        <v>6638931</v>
      </c>
      <c r="F18" s="19"/>
      <c r="G18" s="20">
        <f t="shared" si="0"/>
        <v>6638931</v>
      </c>
      <c r="H18" s="19">
        <f>[2]Лист1!B18</f>
        <v>3632731</v>
      </c>
      <c r="I18" s="19"/>
      <c r="J18" s="19">
        <f>[2]Лист1!B20</f>
        <v>3006200</v>
      </c>
      <c r="K18" s="19"/>
      <c r="Q18" s="83">
        <v>6717733</v>
      </c>
      <c r="R18" s="13">
        <f t="shared" si="1"/>
        <v>-78802</v>
      </c>
      <c r="S18" s="13">
        <f t="shared" si="3"/>
        <v>-1.1730445374950149</v>
      </c>
    </row>
    <row r="19" spans="1:19" s="12" customFormat="1" ht="69" customHeight="1" x14ac:dyDescent="0.45">
      <c r="A19" s="17" t="s">
        <v>31</v>
      </c>
      <c r="B19" s="112" t="s">
        <v>165</v>
      </c>
      <c r="C19" s="113"/>
      <c r="D19" s="18" t="s">
        <v>25</v>
      </c>
      <c r="E19" s="19">
        <f t="shared" si="2"/>
        <v>0</v>
      </c>
      <c r="F19" s="19"/>
      <c r="G19" s="20">
        <f t="shared" si="0"/>
        <v>0</v>
      </c>
      <c r="H19" s="19"/>
      <c r="I19" s="19"/>
      <c r="J19" s="19">
        <v>0</v>
      </c>
      <c r="K19" s="19"/>
      <c r="Q19" s="83">
        <v>185599</v>
      </c>
      <c r="R19" s="13">
        <f t="shared" si="1"/>
        <v>-185599</v>
      </c>
      <c r="S19" s="13">
        <f t="shared" si="3"/>
        <v>-100</v>
      </c>
    </row>
    <row r="20" spans="1:19" s="12" customFormat="1" ht="85.5" customHeight="1" x14ac:dyDescent="0.45">
      <c r="A20" s="17" t="s">
        <v>32</v>
      </c>
      <c r="B20" s="112" t="s">
        <v>166</v>
      </c>
      <c r="C20" s="113"/>
      <c r="D20" s="18" t="s">
        <v>25</v>
      </c>
      <c r="E20" s="19">
        <f t="shared" si="2"/>
        <v>394644</v>
      </c>
      <c r="F20" s="19"/>
      <c r="G20" s="20">
        <f t="shared" si="0"/>
        <v>394644</v>
      </c>
      <c r="H20" s="19">
        <v>394644</v>
      </c>
      <c r="I20" s="19"/>
      <c r="J20" s="19"/>
      <c r="K20" s="19"/>
      <c r="Q20" s="83">
        <v>420890</v>
      </c>
      <c r="R20" s="13">
        <f t="shared" si="1"/>
        <v>-26246</v>
      </c>
      <c r="S20" s="13">
        <f t="shared" si="3"/>
        <v>-6.2358335907244173</v>
      </c>
    </row>
    <row r="21" spans="1:19" s="12" customFormat="1" ht="100.5" customHeight="1" x14ac:dyDescent="0.45">
      <c r="A21" s="17" t="s">
        <v>33</v>
      </c>
      <c r="B21" s="112" t="s">
        <v>167</v>
      </c>
      <c r="C21" s="113"/>
      <c r="D21" s="18" t="s">
        <v>25</v>
      </c>
      <c r="E21" s="19">
        <f t="shared" si="2"/>
        <v>0</v>
      </c>
      <c r="F21" s="19"/>
      <c r="G21" s="20">
        <f t="shared" si="0"/>
        <v>0</v>
      </c>
      <c r="H21" s="19"/>
      <c r="I21" s="19"/>
      <c r="J21" s="19">
        <v>0</v>
      </c>
      <c r="K21" s="19"/>
      <c r="Q21" s="13">
        <v>0</v>
      </c>
      <c r="R21" s="13">
        <f t="shared" si="1"/>
        <v>0</v>
      </c>
      <c r="S21" s="13" t="e">
        <f>R21/Q21*100</f>
        <v>#DIV/0!</v>
      </c>
    </row>
    <row r="22" spans="1:19" s="12" customFormat="1" ht="63.75" customHeight="1" x14ac:dyDescent="0.45">
      <c r="A22" s="17" t="s">
        <v>34</v>
      </c>
      <c r="B22" s="112" t="s">
        <v>168</v>
      </c>
      <c r="C22" s="113"/>
      <c r="D22" s="18" t="s">
        <v>25</v>
      </c>
      <c r="E22" s="19">
        <f t="shared" si="2"/>
        <v>1261560</v>
      </c>
      <c r="F22" s="19"/>
      <c r="G22" s="20">
        <f t="shared" si="0"/>
        <v>1261560</v>
      </c>
      <c r="H22" s="19">
        <v>1261560</v>
      </c>
      <c r="I22" s="19"/>
      <c r="J22" s="19"/>
      <c r="K22" s="19"/>
      <c r="Q22" s="83">
        <v>1401720</v>
      </c>
      <c r="R22" s="13">
        <f t="shared" si="1"/>
        <v>-140160</v>
      </c>
      <c r="S22" s="13">
        <f>R22/Q22*100</f>
        <v>-9.9991439089119094</v>
      </c>
    </row>
    <row r="23" spans="1:19" s="12" customFormat="1" ht="62.25" customHeight="1" x14ac:dyDescent="0.45">
      <c r="A23" s="14" t="s">
        <v>35</v>
      </c>
      <c r="B23" s="100" t="s">
        <v>36</v>
      </c>
      <c r="C23" s="101"/>
      <c r="D23" s="15" t="s">
        <v>25</v>
      </c>
      <c r="E23" s="21">
        <f>E24+E25</f>
        <v>7566693</v>
      </c>
      <c r="F23" s="21"/>
      <c r="G23" s="16">
        <f t="shared" si="0"/>
        <v>7566693</v>
      </c>
      <c r="H23" s="16">
        <f>H24+H25</f>
        <v>7566693</v>
      </c>
      <c r="I23" s="16"/>
      <c r="J23" s="16"/>
      <c r="K23" s="16"/>
      <c r="Q23" s="13">
        <v>7622611</v>
      </c>
      <c r="R23" s="13">
        <f t="shared" si="1"/>
        <v>-55918</v>
      </c>
      <c r="S23" s="13">
        <f t="shared" si="3"/>
        <v>-0.73358065891070656</v>
      </c>
    </row>
    <row r="24" spans="1:19" s="12" customFormat="1" ht="56.25" customHeight="1" x14ac:dyDescent="0.45">
      <c r="A24" s="17" t="s">
        <v>37</v>
      </c>
      <c r="B24" s="98" t="s">
        <v>38</v>
      </c>
      <c r="C24" s="99"/>
      <c r="D24" s="18" t="s">
        <v>25</v>
      </c>
      <c r="E24" s="19">
        <f>G24-F24</f>
        <v>7566693</v>
      </c>
      <c r="F24" s="19"/>
      <c r="G24" s="20">
        <f t="shared" si="0"/>
        <v>7566693</v>
      </c>
      <c r="H24" s="19">
        <v>7566693</v>
      </c>
      <c r="I24" s="19"/>
      <c r="J24" s="19"/>
      <c r="K24" s="19"/>
      <c r="Q24" s="83">
        <v>7622611</v>
      </c>
      <c r="R24" s="13">
        <f t="shared" si="1"/>
        <v>-55918</v>
      </c>
      <c r="S24" s="13">
        <f t="shared" si="3"/>
        <v>-0.73358065891070656</v>
      </c>
    </row>
    <row r="25" spans="1:19" s="12" customFormat="1" ht="62.25" customHeight="1" x14ac:dyDescent="0.45">
      <c r="A25" s="17" t="s">
        <v>39</v>
      </c>
      <c r="B25" s="98" t="s">
        <v>40</v>
      </c>
      <c r="C25" s="99"/>
      <c r="D25" s="18" t="s">
        <v>25</v>
      </c>
      <c r="E25" s="19"/>
      <c r="F25" s="19"/>
      <c r="G25" s="20"/>
      <c r="H25" s="19"/>
      <c r="I25" s="19"/>
      <c r="J25" s="19"/>
      <c r="K25" s="19"/>
      <c r="Q25" s="13"/>
      <c r="R25" s="13">
        <f t="shared" si="1"/>
        <v>0</v>
      </c>
    </row>
    <row r="26" spans="1:19" s="12" customFormat="1" ht="78.75" customHeight="1" x14ac:dyDescent="0.45">
      <c r="A26" s="14" t="s">
        <v>41</v>
      </c>
      <c r="B26" s="100" t="s">
        <v>42</v>
      </c>
      <c r="C26" s="101"/>
      <c r="D26" s="15" t="s">
        <v>25</v>
      </c>
      <c r="E26" s="21">
        <f>E27+E28+E29</f>
        <v>5606132</v>
      </c>
      <c r="F26" s="21"/>
      <c r="G26" s="16">
        <f>G27+G28+G29</f>
        <v>5606132</v>
      </c>
      <c r="H26" s="16">
        <f>H27+H28+H29</f>
        <v>5606132</v>
      </c>
      <c r="I26" s="16"/>
      <c r="J26" s="16"/>
      <c r="K26" s="16"/>
      <c r="Q26" s="13">
        <v>5733916</v>
      </c>
      <c r="R26" s="13">
        <f t="shared" si="1"/>
        <v>-127784</v>
      </c>
      <c r="S26" s="13">
        <f t="shared" ref="S26:S39" si="4">R26/Q26*100</f>
        <v>-2.2285642133578518</v>
      </c>
    </row>
    <row r="27" spans="1:19" s="12" customFormat="1" ht="87.75" customHeight="1" x14ac:dyDescent="0.45">
      <c r="A27" s="17" t="s">
        <v>43</v>
      </c>
      <c r="B27" s="98" t="s">
        <v>136</v>
      </c>
      <c r="C27" s="99"/>
      <c r="D27" s="18" t="s">
        <v>25</v>
      </c>
      <c r="E27" s="19">
        <f t="shared" ref="E27:E32" si="5">G27-F27</f>
        <v>5606132</v>
      </c>
      <c r="F27" s="19"/>
      <c r="G27" s="20">
        <f>H27+I27+J27+K27</f>
        <v>5606132</v>
      </c>
      <c r="H27" s="19">
        <f>[2]Лист1!B31</f>
        <v>5606132</v>
      </c>
      <c r="I27" s="19"/>
      <c r="J27" s="19"/>
      <c r="K27" s="19"/>
      <c r="Q27" s="83">
        <v>5733916</v>
      </c>
      <c r="R27" s="13">
        <f t="shared" si="1"/>
        <v>-127784</v>
      </c>
      <c r="S27" s="13">
        <f t="shared" si="4"/>
        <v>-2.2285642133578518</v>
      </c>
    </row>
    <row r="28" spans="1:19" s="12" customFormat="1" ht="46.5" hidden="1" customHeight="1" x14ac:dyDescent="0.45">
      <c r="A28" s="17" t="s">
        <v>44</v>
      </c>
      <c r="B28" s="98" t="s">
        <v>45</v>
      </c>
      <c r="C28" s="99"/>
      <c r="D28" s="18" t="s">
        <v>25</v>
      </c>
      <c r="E28" s="19">
        <f t="shared" si="5"/>
        <v>0</v>
      </c>
      <c r="F28" s="19"/>
      <c r="G28" s="20">
        <f>H28+I28+J28+K28</f>
        <v>0</v>
      </c>
      <c r="H28" s="19"/>
      <c r="I28" s="19"/>
      <c r="J28" s="19"/>
      <c r="K28" s="19"/>
      <c r="Q28" s="13">
        <v>0</v>
      </c>
      <c r="R28" s="13">
        <f t="shared" si="1"/>
        <v>0</v>
      </c>
      <c r="S28" s="13" t="e">
        <f t="shared" si="4"/>
        <v>#DIV/0!</v>
      </c>
    </row>
    <row r="29" spans="1:19" s="12" customFormat="1" ht="61.5" hidden="1" customHeight="1" x14ac:dyDescent="0.45">
      <c r="A29" s="17" t="s">
        <v>46</v>
      </c>
      <c r="B29" s="98" t="s">
        <v>47</v>
      </c>
      <c r="C29" s="99"/>
      <c r="D29" s="18" t="s">
        <v>25</v>
      </c>
      <c r="E29" s="19">
        <f t="shared" si="5"/>
        <v>0</v>
      </c>
      <c r="F29" s="19"/>
      <c r="G29" s="20">
        <f>H29+I29+J29+K29</f>
        <v>0</v>
      </c>
      <c r="H29" s="19"/>
      <c r="I29" s="19"/>
      <c r="J29" s="19"/>
      <c r="K29" s="19"/>
      <c r="Q29" s="13">
        <v>0</v>
      </c>
      <c r="R29" s="13">
        <f t="shared" si="1"/>
        <v>0</v>
      </c>
      <c r="S29" s="13" t="e">
        <f t="shared" si="4"/>
        <v>#DIV/0!</v>
      </c>
    </row>
    <row r="30" spans="1:19" s="12" customFormat="1" ht="65.25" customHeight="1" x14ac:dyDescent="0.45">
      <c r="A30" s="14" t="s">
        <v>48</v>
      </c>
      <c r="B30" s="100" t="s">
        <v>49</v>
      </c>
      <c r="C30" s="101"/>
      <c r="D30" s="15" t="s">
        <v>25</v>
      </c>
      <c r="E30" s="21">
        <f t="shared" si="5"/>
        <v>10398802</v>
      </c>
      <c r="F30" s="21"/>
      <c r="G30" s="21">
        <f>SUM(H30:K30)</f>
        <v>10398802</v>
      </c>
      <c r="H30" s="21">
        <f>SUM(H31:H38)</f>
        <v>11082856</v>
      </c>
      <c r="I30" s="21"/>
      <c r="J30" s="21">
        <f>SUM(J31:J38)</f>
        <v>-684054</v>
      </c>
      <c r="K30" s="21"/>
      <c r="Q30" s="13">
        <v>9544132</v>
      </c>
      <c r="R30" s="13">
        <f t="shared" si="1"/>
        <v>854670</v>
      </c>
      <c r="S30" s="13">
        <f t="shared" si="4"/>
        <v>8.9549264406653215</v>
      </c>
    </row>
    <row r="31" spans="1:19" s="12" customFormat="1" ht="51.75" customHeight="1" x14ac:dyDescent="0.45">
      <c r="A31" s="17" t="s">
        <v>50</v>
      </c>
      <c r="B31" s="98" t="s">
        <v>51</v>
      </c>
      <c r="C31" s="99"/>
      <c r="D31" s="18" t="s">
        <v>25</v>
      </c>
      <c r="E31" s="19">
        <f t="shared" si="5"/>
        <v>2115440</v>
      </c>
      <c r="F31" s="19"/>
      <c r="G31" s="20">
        <f>H31+I31+J31+K31</f>
        <v>2115440</v>
      </c>
      <c r="H31" s="19"/>
      <c r="I31" s="19"/>
      <c r="J31" s="19">
        <f>[2]Лист1!B37</f>
        <v>2115440</v>
      </c>
      <c r="K31" s="19"/>
      <c r="Q31" s="83">
        <v>2352700</v>
      </c>
      <c r="R31" s="13">
        <f t="shared" si="1"/>
        <v>-237260</v>
      </c>
      <c r="S31" s="13">
        <f t="shared" si="4"/>
        <v>-10.084583669826158</v>
      </c>
    </row>
    <row r="32" spans="1:19" s="12" customFormat="1" ht="59.25" customHeight="1" x14ac:dyDescent="0.45">
      <c r="A32" s="17" t="s">
        <v>52</v>
      </c>
      <c r="B32" s="110" t="s">
        <v>53</v>
      </c>
      <c r="C32" s="111"/>
      <c r="D32" s="18" t="s">
        <v>25</v>
      </c>
      <c r="E32" s="19">
        <f t="shared" si="5"/>
        <v>99680</v>
      </c>
      <c r="F32" s="19"/>
      <c r="G32" s="20">
        <f>H32+I32+J32+K32</f>
        <v>99680</v>
      </c>
      <c r="H32" s="19"/>
      <c r="I32" s="19"/>
      <c r="J32" s="19">
        <v>99680</v>
      </c>
      <c r="K32" s="19"/>
      <c r="Q32" s="83">
        <v>108760</v>
      </c>
      <c r="R32" s="13">
        <f>E32-Q32</f>
        <v>-9080</v>
      </c>
      <c r="S32" s="13">
        <f t="shared" si="4"/>
        <v>-8.3486575947039352</v>
      </c>
    </row>
    <row r="33" spans="1:21" s="12" customFormat="1" ht="72" customHeight="1" x14ac:dyDescent="0.45">
      <c r="A33" s="17" t="s">
        <v>54</v>
      </c>
      <c r="B33" s="98" t="s">
        <v>55</v>
      </c>
      <c r="C33" s="99"/>
      <c r="D33" s="18" t="s">
        <v>25</v>
      </c>
      <c r="E33" s="19"/>
      <c r="F33" s="19"/>
      <c r="G33" s="20"/>
      <c r="H33" s="19"/>
      <c r="I33" s="19"/>
      <c r="J33" s="19"/>
      <c r="K33" s="19"/>
      <c r="Q33" s="13"/>
      <c r="R33" s="13">
        <f t="shared" si="1"/>
        <v>0</v>
      </c>
      <c r="S33" s="13" t="e">
        <f t="shared" si="4"/>
        <v>#DIV/0!</v>
      </c>
    </row>
    <row r="34" spans="1:21" s="12" customFormat="1" ht="51.75" customHeight="1" x14ac:dyDescent="0.45">
      <c r="A34" s="17" t="s">
        <v>56</v>
      </c>
      <c r="B34" s="98" t="s">
        <v>57</v>
      </c>
      <c r="C34" s="99"/>
      <c r="D34" s="18" t="s">
        <v>25</v>
      </c>
      <c r="E34" s="19">
        <f t="shared" ref="E34:E40" si="6">G34-F34</f>
        <v>11707183</v>
      </c>
      <c r="F34" s="19"/>
      <c r="G34" s="20">
        <f t="shared" ref="G34:G40" si="7">H34+I34+J34+K34</f>
        <v>11707183</v>
      </c>
      <c r="H34" s="19">
        <f>9083517+1116197+883142</f>
        <v>11082856</v>
      </c>
      <c r="I34" s="19"/>
      <c r="J34" s="19">
        <v>624327</v>
      </c>
      <c r="K34" s="19"/>
      <c r="Q34" s="83">
        <v>10058175</v>
      </c>
      <c r="R34" s="13">
        <f t="shared" si="1"/>
        <v>1649008</v>
      </c>
      <c r="S34" s="13">
        <f t="shared" si="4"/>
        <v>16.394703810581941</v>
      </c>
    </row>
    <row r="35" spans="1:21" s="12" customFormat="1" ht="45" customHeight="1" x14ac:dyDescent="0.45">
      <c r="A35" s="17" t="s">
        <v>58</v>
      </c>
      <c r="B35" s="98" t="s">
        <v>59</v>
      </c>
      <c r="C35" s="99"/>
      <c r="D35" s="18" t="s">
        <v>25</v>
      </c>
      <c r="E35" s="19">
        <f t="shared" si="6"/>
        <v>0</v>
      </c>
      <c r="F35" s="19"/>
      <c r="G35" s="20">
        <f t="shared" si="7"/>
        <v>0</v>
      </c>
      <c r="H35" s="19"/>
      <c r="I35" s="19"/>
      <c r="J35" s="19">
        <v>0</v>
      </c>
      <c r="K35" s="19"/>
      <c r="Q35" s="13">
        <v>0</v>
      </c>
      <c r="R35" s="13">
        <f t="shared" si="1"/>
        <v>0</v>
      </c>
      <c r="S35" s="13" t="e">
        <f t="shared" si="4"/>
        <v>#DIV/0!</v>
      </c>
      <c r="T35" s="13"/>
      <c r="U35" s="13"/>
    </row>
    <row r="36" spans="1:21" s="12" customFormat="1" ht="66" customHeight="1" x14ac:dyDescent="0.45">
      <c r="A36" s="17" t="s">
        <v>60</v>
      </c>
      <c r="B36" s="98" t="s">
        <v>150</v>
      </c>
      <c r="C36" s="99"/>
      <c r="D36" s="18" t="s">
        <v>25</v>
      </c>
      <c r="E36" s="19">
        <f t="shared" si="6"/>
        <v>1056570</v>
      </c>
      <c r="F36" s="19"/>
      <c r="G36" s="20">
        <f t="shared" si="7"/>
        <v>1056570</v>
      </c>
      <c r="H36" s="19"/>
      <c r="I36" s="19"/>
      <c r="J36" s="19">
        <v>1056570</v>
      </c>
      <c r="K36" s="19"/>
      <c r="Q36" s="83">
        <v>901800</v>
      </c>
      <c r="R36" s="13">
        <f t="shared" si="1"/>
        <v>154770</v>
      </c>
      <c r="S36" s="13">
        <f t="shared" si="4"/>
        <v>17.162341982701264</v>
      </c>
    </row>
    <row r="37" spans="1:21" s="12" customFormat="1" ht="66" customHeight="1" x14ac:dyDescent="0.45">
      <c r="A37" s="17" t="s">
        <v>137</v>
      </c>
      <c r="B37" s="98" t="s">
        <v>138</v>
      </c>
      <c r="C37" s="99"/>
      <c r="D37" s="18" t="s">
        <v>25</v>
      </c>
      <c r="E37" s="19">
        <f>G37-F37</f>
        <v>1389568</v>
      </c>
      <c r="F37" s="19"/>
      <c r="G37" s="20">
        <f>H37+I37+J37+K37</f>
        <v>1389568</v>
      </c>
      <c r="H37" s="19"/>
      <c r="I37" s="19"/>
      <c r="J37" s="19">
        <v>1389568</v>
      </c>
      <c r="K37" s="19"/>
      <c r="Q37" s="83">
        <v>1321320</v>
      </c>
      <c r="R37" s="13">
        <f>E37-Q37</f>
        <v>68248</v>
      </c>
      <c r="S37" s="13">
        <f>R37/Q37*100</f>
        <v>5.1651378924106197</v>
      </c>
    </row>
    <row r="38" spans="1:21" s="12" customFormat="1" ht="66" customHeight="1" x14ac:dyDescent="0.45">
      <c r="A38" s="17" t="s">
        <v>153</v>
      </c>
      <c r="B38" s="98" t="s">
        <v>147</v>
      </c>
      <c r="C38" s="99"/>
      <c r="D38" s="18" t="s">
        <v>25</v>
      </c>
      <c r="E38" s="19">
        <f t="shared" si="6"/>
        <v>-5969639</v>
      </c>
      <c r="F38" s="19"/>
      <c r="G38" s="20">
        <f t="shared" si="7"/>
        <v>-5969639</v>
      </c>
      <c r="H38" s="19"/>
      <c r="I38" s="19"/>
      <c r="J38" s="19">
        <v>-5969639</v>
      </c>
      <c r="K38" s="19"/>
      <c r="Q38" s="83">
        <v>-5198623</v>
      </c>
      <c r="R38" s="13">
        <f t="shared" si="1"/>
        <v>-771016</v>
      </c>
      <c r="S38" s="13">
        <f t="shared" si="4"/>
        <v>14.831158174001077</v>
      </c>
    </row>
    <row r="39" spans="1:21" s="12" customFormat="1" ht="32.25" customHeight="1" x14ac:dyDescent="0.5">
      <c r="A39" s="9" t="s">
        <v>61</v>
      </c>
      <c r="B39" s="106" t="s">
        <v>62</v>
      </c>
      <c r="C39" s="107"/>
      <c r="D39" s="10" t="s">
        <v>25</v>
      </c>
      <c r="E39" s="22">
        <f>G39-F39</f>
        <v>132977478</v>
      </c>
      <c r="F39" s="23">
        <f>F40+F66+F74+F76</f>
        <v>0</v>
      </c>
      <c r="G39" s="11">
        <f t="shared" si="7"/>
        <v>132977478</v>
      </c>
      <c r="H39" s="11">
        <f>H40+H66+H74+H76</f>
        <v>0</v>
      </c>
      <c r="I39" s="11">
        <f>I40+I66+I74+I76</f>
        <v>15855</v>
      </c>
      <c r="J39" s="11">
        <f>J40+J66+J74+J76</f>
        <v>47806095</v>
      </c>
      <c r="K39" s="11">
        <f>K40+K66+K74+K76</f>
        <v>85155528</v>
      </c>
      <c r="Q39" s="75">
        <v>132990797</v>
      </c>
      <c r="R39" s="13">
        <f>E39-Q39</f>
        <v>-13319</v>
      </c>
      <c r="S39" s="13">
        <f t="shared" si="4"/>
        <v>-1.0014978705631788E-2</v>
      </c>
      <c r="T39" s="12">
        <v>-5321181</v>
      </c>
    </row>
    <row r="40" spans="1:21" s="12" customFormat="1" ht="32.25" customHeight="1" x14ac:dyDescent="0.2">
      <c r="A40" s="14" t="s">
        <v>5</v>
      </c>
      <c r="B40" s="108" t="s">
        <v>63</v>
      </c>
      <c r="C40" s="109"/>
      <c r="D40" s="24" t="s">
        <v>25</v>
      </c>
      <c r="E40" s="21">
        <f t="shared" si="6"/>
        <v>125983811</v>
      </c>
      <c r="F40" s="25">
        <f>F41+F43+F65</f>
        <v>0</v>
      </c>
      <c r="G40" s="16">
        <f t="shared" si="7"/>
        <v>125983811</v>
      </c>
      <c r="H40" s="16">
        <f>H41+H43+H65</f>
        <v>0</v>
      </c>
      <c r="I40" s="16">
        <f>I41+I43+I65</f>
        <v>15855</v>
      </c>
      <c r="J40" s="16">
        <f>J41+J43+J65</f>
        <v>41309069</v>
      </c>
      <c r="K40" s="16">
        <f>K41+K43+K65</f>
        <v>84658887</v>
      </c>
      <c r="L40" s="26">
        <v>85351857</v>
      </c>
      <c r="M40" s="26">
        <v>0</v>
      </c>
      <c r="N40" s="26">
        <v>11309</v>
      </c>
      <c r="O40" s="26">
        <v>22915747</v>
      </c>
      <c r="P40" s="26">
        <v>62424801</v>
      </c>
      <c r="Q40" s="16">
        <v>112183624</v>
      </c>
      <c r="R40" s="16">
        <v>19667</v>
      </c>
      <c r="S40" s="16">
        <v>15298</v>
      </c>
      <c r="T40" s="16">
        <v>39188150</v>
      </c>
      <c r="U40" s="16">
        <v>72960509</v>
      </c>
    </row>
    <row r="41" spans="1:21" s="12" customFormat="1" ht="59.25" customHeight="1" x14ac:dyDescent="0.2">
      <c r="A41" s="14" t="s">
        <v>64</v>
      </c>
      <c r="B41" s="100" t="s">
        <v>65</v>
      </c>
      <c r="C41" s="101"/>
      <c r="D41" s="27" t="s">
        <v>25</v>
      </c>
      <c r="E41" s="28"/>
      <c r="F41" s="29"/>
      <c r="G41" s="30"/>
      <c r="H41" s="29"/>
      <c r="I41" s="29"/>
      <c r="J41" s="28"/>
      <c r="K41" s="28"/>
      <c r="L41" s="26">
        <f>G40+G76-L40</f>
        <v>42416582</v>
      </c>
      <c r="M41" s="26">
        <f>H40+H76-M40</f>
        <v>0</v>
      </c>
      <c r="N41" s="26">
        <f>I40+I76-N40</f>
        <v>4546</v>
      </c>
      <c r="O41" s="26">
        <f>J40+J76-O40</f>
        <v>19743363</v>
      </c>
      <c r="P41" s="26">
        <f>K40+K76-P40</f>
        <v>22668673</v>
      </c>
      <c r="Q41" s="16">
        <f>G40+G76-Q40</f>
        <v>15584815</v>
      </c>
      <c r="R41" s="16">
        <f>H40+H76-R40</f>
        <v>-19667</v>
      </c>
      <c r="S41" s="16">
        <f>I40+I76-S40</f>
        <v>557</v>
      </c>
      <c r="T41" s="16">
        <f>J40+J76-T40</f>
        <v>3470960</v>
      </c>
      <c r="U41" s="16">
        <f>K40+K76-U40</f>
        <v>12132965</v>
      </c>
    </row>
    <row r="42" spans="1:21" s="31" customFormat="1" ht="39" customHeight="1" x14ac:dyDescent="0.3">
      <c r="A42" s="17" t="s">
        <v>66</v>
      </c>
      <c r="B42" s="98" t="s">
        <v>67</v>
      </c>
      <c r="C42" s="99"/>
      <c r="D42" s="18" t="s">
        <v>25</v>
      </c>
      <c r="E42" s="28"/>
      <c r="F42" s="29"/>
      <c r="G42" s="30"/>
      <c r="H42" s="29"/>
      <c r="I42" s="29"/>
      <c r="J42" s="28"/>
      <c r="K42" s="28"/>
      <c r="L42" s="26"/>
      <c r="M42" s="26"/>
      <c r="N42" s="26"/>
      <c r="O42" s="26"/>
      <c r="P42" s="26"/>
    </row>
    <row r="43" spans="1:21" s="12" customFormat="1" ht="67.5" customHeight="1" x14ac:dyDescent="0.5">
      <c r="A43" s="14" t="s">
        <v>68</v>
      </c>
      <c r="B43" s="100" t="s">
        <v>69</v>
      </c>
      <c r="C43" s="101"/>
      <c r="D43" s="25" t="s">
        <v>25</v>
      </c>
      <c r="E43" s="16">
        <f t="shared" ref="E43:E66" si="8">G43-F43</f>
        <v>125983811</v>
      </c>
      <c r="F43" s="16">
        <f>F44+F57+F63+F64</f>
        <v>0</v>
      </c>
      <c r="G43" s="16">
        <f t="shared" ref="G43:G75" si="9">H43+I43+J43+K43</f>
        <v>125983811</v>
      </c>
      <c r="H43" s="16">
        <f>H44+H57+H63+H64</f>
        <v>0</v>
      </c>
      <c r="I43" s="16">
        <f>I44+I57+I63+I64</f>
        <v>15855</v>
      </c>
      <c r="J43" s="16">
        <f>J44+J57+J63+J64</f>
        <v>41309069</v>
      </c>
      <c r="K43" s="16">
        <f>K44+K57+K63+K64</f>
        <v>84658887</v>
      </c>
      <c r="Q43" s="75">
        <v>125648425</v>
      </c>
      <c r="R43" s="32">
        <f>E43-Q43</f>
        <v>335386</v>
      </c>
      <c r="S43" s="13">
        <f t="shared" ref="S43:S55" si="10">R43/Q43*100</f>
        <v>0.26692415762473742</v>
      </c>
    </row>
    <row r="44" spans="1:21" s="12" customFormat="1" ht="91.5" customHeight="1" x14ac:dyDescent="0.5">
      <c r="A44" s="14" t="s">
        <v>6</v>
      </c>
      <c r="B44" s="100" t="s">
        <v>70</v>
      </c>
      <c r="C44" s="101"/>
      <c r="D44" s="15" t="s">
        <v>25</v>
      </c>
      <c r="E44" s="21">
        <f>G44-F44</f>
        <v>122033872</v>
      </c>
      <c r="F44" s="25">
        <f>F45+F47+F50+F51+F52</f>
        <v>0</v>
      </c>
      <c r="G44" s="16">
        <f t="shared" si="9"/>
        <v>122033872</v>
      </c>
      <c r="H44" s="16">
        <f>SUM(H45:H56)</f>
        <v>0</v>
      </c>
      <c r="I44" s="16">
        <f>SUM(I45:I56)</f>
        <v>15855</v>
      </c>
      <c r="J44" s="16">
        <f>SUM(J45:J56)</f>
        <v>37363379</v>
      </c>
      <c r="K44" s="16">
        <f>SUM(K45:K56)</f>
        <v>84654638</v>
      </c>
      <c r="Q44" s="75">
        <v>123376477</v>
      </c>
      <c r="R44" s="32">
        <f>E44-Q44</f>
        <v>-1342605</v>
      </c>
      <c r="S44" s="13">
        <f t="shared" si="10"/>
        <v>-1.0882179752952421</v>
      </c>
    </row>
    <row r="45" spans="1:21" s="12" customFormat="1" ht="52.5" customHeight="1" x14ac:dyDescent="0.5">
      <c r="A45" s="17" t="s">
        <v>71</v>
      </c>
      <c r="B45" s="98" t="s">
        <v>72</v>
      </c>
      <c r="C45" s="99"/>
      <c r="D45" s="18" t="s">
        <v>25</v>
      </c>
      <c r="E45" s="19">
        <f t="shared" si="8"/>
        <v>19008888</v>
      </c>
      <c r="F45" s="19"/>
      <c r="G45" s="20">
        <f t="shared" si="9"/>
        <v>19008888</v>
      </c>
      <c r="H45" s="19"/>
      <c r="I45" s="19"/>
      <c r="J45" s="19">
        <v>4343798</v>
      </c>
      <c r="K45" s="19">
        <v>14665090</v>
      </c>
      <c r="Q45" s="84">
        <v>19205859</v>
      </c>
      <c r="R45" s="75">
        <f t="shared" ref="R45:R55" si="11">E45-Q45</f>
        <v>-196971</v>
      </c>
      <c r="S45" s="13">
        <f t="shared" si="10"/>
        <v>-1.0255776635661022</v>
      </c>
    </row>
    <row r="46" spans="1:21" s="12" customFormat="1" ht="52.5" customHeight="1" x14ac:dyDescent="0.5">
      <c r="A46" s="17" t="s">
        <v>73</v>
      </c>
      <c r="B46" s="98" t="s">
        <v>74</v>
      </c>
      <c r="C46" s="99"/>
      <c r="D46" s="18" t="s">
        <v>25</v>
      </c>
      <c r="E46" s="19">
        <f t="shared" si="8"/>
        <v>112020</v>
      </c>
      <c r="F46" s="19"/>
      <c r="G46" s="20">
        <f t="shared" si="9"/>
        <v>112020</v>
      </c>
      <c r="H46" s="19"/>
      <c r="I46" s="19"/>
      <c r="J46" s="19">
        <v>206907</v>
      </c>
      <c r="K46" s="19">
        <v>-94887</v>
      </c>
      <c r="Q46" s="84">
        <v>2124910</v>
      </c>
      <c r="R46" s="75">
        <f>E46-Q46</f>
        <v>-2012890</v>
      </c>
      <c r="S46" s="13">
        <f t="shared" si="10"/>
        <v>-94.728247314003895</v>
      </c>
    </row>
    <row r="47" spans="1:21" s="12" customFormat="1" ht="58.5" customHeight="1" x14ac:dyDescent="0.5">
      <c r="A47" s="17" t="s">
        <v>75</v>
      </c>
      <c r="B47" s="98" t="s">
        <v>76</v>
      </c>
      <c r="C47" s="99"/>
      <c r="D47" s="18" t="s">
        <v>25</v>
      </c>
      <c r="E47" s="19">
        <f t="shared" si="8"/>
        <v>68823083</v>
      </c>
      <c r="F47" s="19"/>
      <c r="G47" s="20">
        <f t="shared" si="9"/>
        <v>68823083</v>
      </c>
      <c r="H47" s="19"/>
      <c r="I47" s="19">
        <v>15855</v>
      </c>
      <c r="J47" s="19">
        <f>24650461+18153</f>
        <v>24668614</v>
      </c>
      <c r="K47" s="19">
        <v>44138614</v>
      </c>
      <c r="L47" s="12">
        <v>65611287</v>
      </c>
      <c r="Q47" s="84">
        <v>69554828</v>
      </c>
      <c r="R47" s="75">
        <f t="shared" si="11"/>
        <v>-731745</v>
      </c>
      <c r="S47" s="13">
        <f t="shared" si="10"/>
        <v>-1.0520405571271054</v>
      </c>
    </row>
    <row r="48" spans="1:21" s="12" customFormat="1" ht="58.5" customHeight="1" x14ac:dyDescent="0.5">
      <c r="A48" s="17" t="s">
        <v>77</v>
      </c>
      <c r="B48" s="98" t="s">
        <v>78</v>
      </c>
      <c r="C48" s="99"/>
      <c r="D48" s="18" t="s">
        <v>25</v>
      </c>
      <c r="E48" s="19">
        <f t="shared" si="8"/>
        <v>4080</v>
      </c>
      <c r="F48" s="19"/>
      <c r="G48" s="20">
        <f t="shared" si="9"/>
        <v>4080</v>
      </c>
      <c r="H48" s="19"/>
      <c r="I48" s="19"/>
      <c r="J48" s="19">
        <v>0</v>
      </c>
      <c r="K48" s="19">
        <v>4080</v>
      </c>
      <c r="Q48" s="79">
        <v>4885</v>
      </c>
      <c r="R48" s="75">
        <f t="shared" si="11"/>
        <v>-805</v>
      </c>
      <c r="S48" s="13">
        <f t="shared" si="10"/>
        <v>-16.479017400204711</v>
      </c>
    </row>
    <row r="49" spans="1:21" s="12" customFormat="1" ht="57" customHeight="1" x14ac:dyDescent="0.5">
      <c r="A49" s="17" t="s">
        <v>79</v>
      </c>
      <c r="B49" s="98" t="s">
        <v>80</v>
      </c>
      <c r="C49" s="99"/>
      <c r="D49" s="18" t="s">
        <v>25</v>
      </c>
      <c r="E49" s="19">
        <f t="shared" si="8"/>
        <v>2357614</v>
      </c>
      <c r="F49" s="19"/>
      <c r="G49" s="20">
        <f t="shared" si="9"/>
        <v>2357614</v>
      </c>
      <c r="H49" s="19"/>
      <c r="I49" s="19"/>
      <c r="J49" s="19">
        <v>455348</v>
      </c>
      <c r="K49" s="19">
        <v>1902266</v>
      </c>
      <c r="Q49" s="84">
        <v>2665421</v>
      </c>
      <c r="R49" s="75">
        <f t="shared" si="11"/>
        <v>-307807</v>
      </c>
      <c r="S49" s="13">
        <f t="shared" si="10"/>
        <v>-11.548156932807238</v>
      </c>
    </row>
    <row r="50" spans="1:21" s="12" customFormat="1" ht="54.75" customHeight="1" x14ac:dyDescent="0.5">
      <c r="A50" s="17" t="s">
        <v>81</v>
      </c>
      <c r="B50" s="98" t="s">
        <v>177</v>
      </c>
      <c r="C50" s="99"/>
      <c r="D50" s="18" t="s">
        <v>25</v>
      </c>
      <c r="E50" s="19">
        <f t="shared" si="8"/>
        <v>14784693</v>
      </c>
      <c r="F50" s="19"/>
      <c r="G50" s="20">
        <f t="shared" si="9"/>
        <v>14784693</v>
      </c>
      <c r="H50" s="19"/>
      <c r="I50" s="19"/>
      <c r="J50" s="19">
        <v>1595679</v>
      </c>
      <c r="K50" s="19">
        <f>12972000+217014</f>
        <v>13189014</v>
      </c>
      <c r="Q50" s="84">
        <v>14283366</v>
      </c>
      <c r="R50" s="75">
        <f t="shared" si="11"/>
        <v>501327</v>
      </c>
      <c r="S50" s="13">
        <f t="shared" si="10"/>
        <v>3.5098659517651507</v>
      </c>
      <c r="T50" s="75"/>
      <c r="U50" s="75"/>
    </row>
    <row r="51" spans="1:21" s="12" customFormat="1" ht="54.75" customHeight="1" x14ac:dyDescent="0.5">
      <c r="A51" s="17" t="s">
        <v>82</v>
      </c>
      <c r="B51" s="98" t="s">
        <v>144</v>
      </c>
      <c r="C51" s="99"/>
      <c r="D51" s="18" t="s">
        <v>25</v>
      </c>
      <c r="E51" s="19">
        <f t="shared" si="8"/>
        <v>934</v>
      </c>
      <c r="F51" s="19"/>
      <c r="G51" s="20">
        <f t="shared" si="9"/>
        <v>934</v>
      </c>
      <c r="H51" s="19"/>
      <c r="I51" s="19"/>
      <c r="J51" s="19">
        <v>0</v>
      </c>
      <c r="K51" s="19">
        <v>934</v>
      </c>
      <c r="Q51" s="84">
        <v>1993</v>
      </c>
      <c r="R51" s="75">
        <f t="shared" si="11"/>
        <v>-1059</v>
      </c>
      <c r="S51" s="13">
        <f t="shared" si="10"/>
        <v>-53.135975915704968</v>
      </c>
    </row>
    <row r="52" spans="1:21" s="12" customFormat="1" ht="60.75" customHeight="1" x14ac:dyDescent="0.5">
      <c r="A52" s="17" t="s">
        <v>83</v>
      </c>
      <c r="B52" s="98" t="s">
        <v>84</v>
      </c>
      <c r="C52" s="99"/>
      <c r="D52" s="18" t="s">
        <v>25</v>
      </c>
      <c r="E52" s="19">
        <f t="shared" si="8"/>
        <v>241</v>
      </c>
      <c r="F52" s="19"/>
      <c r="G52" s="20">
        <f t="shared" si="9"/>
        <v>241</v>
      </c>
      <c r="H52" s="19"/>
      <c r="I52" s="19"/>
      <c r="J52" s="19">
        <v>0</v>
      </c>
      <c r="K52" s="19">
        <v>241</v>
      </c>
      <c r="Q52" s="84">
        <v>256</v>
      </c>
      <c r="R52" s="75">
        <f t="shared" si="11"/>
        <v>-15</v>
      </c>
      <c r="S52" s="13">
        <f t="shared" si="10"/>
        <v>-5.859375</v>
      </c>
    </row>
    <row r="53" spans="1:21" s="12" customFormat="1" ht="54.75" customHeight="1" x14ac:dyDescent="0.5">
      <c r="A53" s="17" t="s">
        <v>85</v>
      </c>
      <c r="B53" s="98" t="s">
        <v>86</v>
      </c>
      <c r="C53" s="99"/>
      <c r="D53" s="18" t="s">
        <v>25</v>
      </c>
      <c r="E53" s="19">
        <f t="shared" si="8"/>
        <v>16868339</v>
      </c>
      <c r="F53" s="19"/>
      <c r="G53" s="20">
        <f t="shared" si="9"/>
        <v>16868339</v>
      </c>
      <c r="H53" s="19"/>
      <c r="I53" s="19">
        <v>0</v>
      </c>
      <c r="J53" s="19">
        <v>6049285</v>
      </c>
      <c r="K53" s="19">
        <v>10819054</v>
      </c>
      <c r="Q53" s="84">
        <v>15476015</v>
      </c>
      <c r="R53" s="75">
        <f t="shared" si="11"/>
        <v>1392324</v>
      </c>
      <c r="S53" s="13">
        <f t="shared" si="10"/>
        <v>8.9966570851734122</v>
      </c>
    </row>
    <row r="54" spans="1:21" s="12" customFormat="1" ht="65.25" customHeight="1" x14ac:dyDescent="0.5">
      <c r="A54" s="17" t="s">
        <v>87</v>
      </c>
      <c r="B54" s="98" t="s">
        <v>88</v>
      </c>
      <c r="C54" s="99"/>
      <c r="D54" s="18" t="s">
        <v>25</v>
      </c>
      <c r="E54" s="19">
        <f t="shared" si="8"/>
        <v>64948</v>
      </c>
      <c r="F54" s="19"/>
      <c r="G54" s="20">
        <f t="shared" si="9"/>
        <v>64948</v>
      </c>
      <c r="H54" s="19"/>
      <c r="I54" s="19"/>
      <c r="J54" s="19">
        <v>42165</v>
      </c>
      <c r="K54" s="19">
        <v>22783</v>
      </c>
      <c r="Q54" s="84">
        <v>49091</v>
      </c>
      <c r="R54" s="75">
        <f t="shared" si="11"/>
        <v>15857</v>
      </c>
      <c r="S54" s="13">
        <f t="shared" si="10"/>
        <v>32.301236479191701</v>
      </c>
    </row>
    <row r="55" spans="1:21" s="12" customFormat="1" ht="65.25" customHeight="1" x14ac:dyDescent="0.5">
      <c r="A55" s="17" t="s">
        <v>89</v>
      </c>
      <c r="B55" s="98" t="s">
        <v>90</v>
      </c>
      <c r="C55" s="99"/>
      <c r="D55" s="18" t="s">
        <v>25</v>
      </c>
      <c r="E55" s="19">
        <f t="shared" si="8"/>
        <v>9032</v>
      </c>
      <c r="F55" s="19"/>
      <c r="G55" s="20">
        <f t="shared" si="9"/>
        <v>9032</v>
      </c>
      <c r="H55" s="19"/>
      <c r="I55" s="19"/>
      <c r="J55" s="19">
        <v>1583</v>
      </c>
      <c r="K55" s="19">
        <v>7449</v>
      </c>
      <c r="Q55" s="84">
        <v>9853</v>
      </c>
      <c r="R55" s="75">
        <f t="shared" si="11"/>
        <v>-821</v>
      </c>
      <c r="S55" s="13">
        <f t="shared" si="10"/>
        <v>-8.3324875672384042</v>
      </c>
    </row>
    <row r="56" spans="1:21" s="12" customFormat="1" ht="42.75" customHeight="1" x14ac:dyDescent="0.45">
      <c r="A56" s="17" t="s">
        <v>91</v>
      </c>
      <c r="B56" s="98" t="s">
        <v>92</v>
      </c>
      <c r="C56" s="99"/>
      <c r="D56" s="18" t="s">
        <v>25</v>
      </c>
      <c r="E56" s="19">
        <f t="shared" si="8"/>
        <v>0</v>
      </c>
      <c r="F56" s="19"/>
      <c r="G56" s="20">
        <f t="shared" si="9"/>
        <v>0</v>
      </c>
      <c r="H56" s="19"/>
      <c r="I56" s="19"/>
      <c r="J56" s="19"/>
      <c r="K56" s="19"/>
      <c r="Q56" s="33">
        <v>0</v>
      </c>
      <c r="R56" s="34"/>
      <c r="S56" s="34"/>
    </row>
    <row r="57" spans="1:21" s="12" customFormat="1" ht="57.75" customHeight="1" x14ac:dyDescent="0.2">
      <c r="A57" s="14" t="s">
        <v>7</v>
      </c>
      <c r="B57" s="100" t="s">
        <v>93</v>
      </c>
      <c r="C57" s="101"/>
      <c r="D57" s="15" t="s">
        <v>25</v>
      </c>
      <c r="E57" s="21">
        <f t="shared" si="8"/>
        <v>0</v>
      </c>
      <c r="F57" s="25">
        <f>F58+F59+F60+F61</f>
        <v>0</v>
      </c>
      <c r="G57" s="16">
        <f t="shared" si="9"/>
        <v>0</v>
      </c>
      <c r="H57" s="16">
        <f>H58+H59+H60+H61</f>
        <v>0</v>
      </c>
      <c r="I57" s="16">
        <f>I58+I59+I60+I61</f>
        <v>0</v>
      </c>
      <c r="J57" s="16">
        <f>J58+J59+J60+J61</f>
        <v>0</v>
      </c>
      <c r="K57" s="16">
        <f>K58+K59+K60+K61</f>
        <v>0</v>
      </c>
      <c r="Q57" s="81">
        <v>0</v>
      </c>
      <c r="R57" s="33"/>
      <c r="S57" s="33"/>
    </row>
    <row r="58" spans="1:21" s="12" customFormat="1" ht="55.5" customHeight="1" x14ac:dyDescent="0.4">
      <c r="A58" s="17" t="s">
        <v>94</v>
      </c>
      <c r="B58" s="98" t="s">
        <v>95</v>
      </c>
      <c r="C58" s="99"/>
      <c r="D58" s="18" t="s">
        <v>25</v>
      </c>
      <c r="E58" s="28">
        <f t="shared" si="8"/>
        <v>0</v>
      </c>
      <c r="F58" s="29"/>
      <c r="G58" s="20">
        <f t="shared" si="9"/>
        <v>0</v>
      </c>
      <c r="H58" s="19"/>
      <c r="I58" s="19"/>
      <c r="J58" s="19">
        <v>0</v>
      </c>
      <c r="K58" s="19"/>
      <c r="L58" s="35"/>
      <c r="Q58" s="33">
        <v>0</v>
      </c>
      <c r="R58" s="33"/>
      <c r="S58" s="33"/>
    </row>
    <row r="59" spans="1:21" s="12" customFormat="1" ht="46.5" customHeight="1" x14ac:dyDescent="0.5">
      <c r="A59" s="17" t="s">
        <v>96</v>
      </c>
      <c r="B59" s="98" t="s">
        <v>97</v>
      </c>
      <c r="C59" s="99"/>
      <c r="D59" s="18" t="s">
        <v>25</v>
      </c>
      <c r="E59" s="19">
        <f t="shared" si="8"/>
        <v>0</v>
      </c>
      <c r="F59" s="29"/>
      <c r="G59" s="20">
        <f t="shared" si="9"/>
        <v>0</v>
      </c>
      <c r="H59" s="19"/>
      <c r="I59" s="19"/>
      <c r="J59" s="19"/>
      <c r="K59" s="19"/>
      <c r="Q59" s="79">
        <v>0</v>
      </c>
      <c r="R59" s="32">
        <f>E59-Q59</f>
        <v>0</v>
      </c>
      <c r="S59" s="13" t="e">
        <f>R59/Q59*100</f>
        <v>#DIV/0!</v>
      </c>
    </row>
    <row r="60" spans="1:21" s="12" customFormat="1" ht="46.5" customHeight="1" x14ac:dyDescent="0.2">
      <c r="A60" s="17" t="s">
        <v>98</v>
      </c>
      <c r="B60" s="98" t="s">
        <v>99</v>
      </c>
      <c r="C60" s="99"/>
      <c r="D60" s="18" t="s">
        <v>25</v>
      </c>
      <c r="E60" s="28">
        <f t="shared" si="8"/>
        <v>0</v>
      </c>
      <c r="F60" s="29"/>
      <c r="G60" s="36">
        <f t="shared" si="9"/>
        <v>0</v>
      </c>
      <c r="H60" s="19"/>
      <c r="I60" s="19"/>
      <c r="J60" s="19"/>
      <c r="K60" s="19"/>
      <c r="Q60" s="33">
        <v>0</v>
      </c>
      <c r="R60" s="33"/>
      <c r="S60" s="33"/>
    </row>
    <row r="61" spans="1:21" s="12" customFormat="1" ht="40.5" customHeight="1" x14ac:dyDescent="0.2">
      <c r="A61" s="17" t="s">
        <v>100</v>
      </c>
      <c r="B61" s="98" t="s">
        <v>101</v>
      </c>
      <c r="C61" s="99"/>
      <c r="D61" s="18" t="s">
        <v>25</v>
      </c>
      <c r="E61" s="28">
        <f t="shared" si="8"/>
        <v>0</v>
      </c>
      <c r="F61" s="29"/>
      <c r="G61" s="36">
        <f t="shared" si="9"/>
        <v>0</v>
      </c>
      <c r="H61" s="19"/>
      <c r="I61" s="19"/>
      <c r="J61" s="19"/>
      <c r="K61" s="19"/>
      <c r="Q61" s="33">
        <v>0</v>
      </c>
      <c r="R61" s="33"/>
      <c r="S61" s="33"/>
    </row>
    <row r="62" spans="1:21" s="12" customFormat="1" ht="34.5" customHeight="1" x14ac:dyDescent="0.2">
      <c r="A62" s="17" t="s">
        <v>102</v>
      </c>
      <c r="B62" s="98" t="s">
        <v>92</v>
      </c>
      <c r="C62" s="99"/>
      <c r="D62" s="18" t="s">
        <v>25</v>
      </c>
      <c r="E62" s="28">
        <f t="shared" si="8"/>
        <v>0</v>
      </c>
      <c r="F62" s="29"/>
      <c r="G62" s="36">
        <f t="shared" si="9"/>
        <v>0</v>
      </c>
      <c r="H62" s="19"/>
      <c r="I62" s="19"/>
      <c r="J62" s="19"/>
      <c r="K62" s="19"/>
      <c r="Q62" s="33">
        <v>0</v>
      </c>
      <c r="R62" s="33"/>
      <c r="S62" s="33"/>
    </row>
    <row r="63" spans="1:21" s="12" customFormat="1" ht="36" customHeight="1" x14ac:dyDescent="0.2">
      <c r="A63" s="14" t="s">
        <v>8</v>
      </c>
      <c r="B63" s="100" t="s">
        <v>103</v>
      </c>
      <c r="C63" s="101"/>
      <c r="D63" s="15" t="s">
        <v>25</v>
      </c>
      <c r="E63" s="37">
        <f t="shared" si="8"/>
        <v>0</v>
      </c>
      <c r="F63" s="38"/>
      <c r="G63" s="39">
        <f t="shared" si="9"/>
        <v>0</v>
      </c>
      <c r="H63" s="40"/>
      <c r="I63" s="40"/>
      <c r="J63" s="19"/>
      <c r="K63" s="19"/>
      <c r="Q63" s="33">
        <v>0</v>
      </c>
      <c r="R63" s="33"/>
      <c r="S63" s="33"/>
    </row>
    <row r="64" spans="1:21" s="12" customFormat="1" ht="31.5" customHeight="1" x14ac:dyDescent="0.5">
      <c r="A64" s="14" t="s">
        <v>9</v>
      </c>
      <c r="B64" s="100" t="s">
        <v>154</v>
      </c>
      <c r="C64" s="101"/>
      <c r="D64" s="15" t="s">
        <v>25</v>
      </c>
      <c r="E64" s="40">
        <f t="shared" si="8"/>
        <v>3949939</v>
      </c>
      <c r="F64" s="40"/>
      <c r="G64" s="41">
        <f t="shared" si="9"/>
        <v>3949939</v>
      </c>
      <c r="H64" s="40"/>
      <c r="I64" s="40"/>
      <c r="J64" s="19">
        <v>3945690</v>
      </c>
      <c r="K64" s="19">
        <v>4249</v>
      </c>
      <c r="Q64" s="84">
        <v>2271948</v>
      </c>
      <c r="R64" s="32">
        <f>E64-Q64</f>
        <v>1677991</v>
      </c>
      <c r="S64" s="33"/>
    </row>
    <row r="65" spans="1:19" s="42" customFormat="1" ht="24.95" customHeight="1" x14ac:dyDescent="0.2">
      <c r="A65" s="14" t="s">
        <v>10</v>
      </c>
      <c r="B65" s="100" t="s">
        <v>104</v>
      </c>
      <c r="C65" s="101"/>
      <c r="D65" s="25" t="s">
        <v>25</v>
      </c>
      <c r="E65" s="37">
        <f t="shared" si="8"/>
        <v>0</v>
      </c>
      <c r="F65" s="38"/>
      <c r="G65" s="39">
        <f t="shared" si="9"/>
        <v>0</v>
      </c>
      <c r="H65" s="40"/>
      <c r="I65" s="40"/>
      <c r="J65" s="40"/>
      <c r="K65" s="37">
        <v>0</v>
      </c>
      <c r="Q65" s="43">
        <v>0</v>
      </c>
      <c r="R65" s="43"/>
      <c r="S65" s="43"/>
    </row>
    <row r="66" spans="1:19" s="42" customFormat="1" ht="32.25" customHeight="1" x14ac:dyDescent="0.45">
      <c r="A66" s="14" t="s">
        <v>105</v>
      </c>
      <c r="B66" s="100" t="s">
        <v>106</v>
      </c>
      <c r="C66" s="101"/>
      <c r="D66" s="15" t="s">
        <v>25</v>
      </c>
      <c r="E66" s="21">
        <f t="shared" si="8"/>
        <v>4849035</v>
      </c>
      <c r="F66" s="25">
        <f>F67+F68+F69+F71+F72</f>
        <v>0</v>
      </c>
      <c r="G66" s="16">
        <f t="shared" si="9"/>
        <v>4849035</v>
      </c>
      <c r="H66" s="16">
        <f>H67+H68+H69+H71+H72</f>
        <v>0</v>
      </c>
      <c r="I66" s="16">
        <f>I67+I68+I69+I71+I72</f>
        <v>0</v>
      </c>
      <c r="J66" s="16">
        <f>SUM(J67:J73)</f>
        <v>4786981</v>
      </c>
      <c r="K66" s="16">
        <f>SUM(K67:K73)</f>
        <v>62054</v>
      </c>
      <c r="Q66" s="76">
        <v>5087701</v>
      </c>
      <c r="R66" s="13">
        <f t="shared" ref="R66:R72" si="12">E66-Q66</f>
        <v>-238666</v>
      </c>
      <c r="S66" s="82">
        <f t="shared" ref="S66:S73" si="13">R66/Q66*100</f>
        <v>-4.6910382508720536</v>
      </c>
    </row>
    <row r="67" spans="1:19" s="42" customFormat="1" ht="36.75" customHeight="1" x14ac:dyDescent="0.45">
      <c r="A67" s="17" t="s">
        <v>107</v>
      </c>
      <c r="B67" s="98" t="s">
        <v>108</v>
      </c>
      <c r="C67" s="99"/>
      <c r="D67" s="18" t="s">
        <v>25</v>
      </c>
      <c r="E67" s="19">
        <f>G67-F67</f>
        <v>314268</v>
      </c>
      <c r="F67" s="19"/>
      <c r="G67" s="20">
        <f t="shared" si="9"/>
        <v>314268</v>
      </c>
      <c r="H67" s="19"/>
      <c r="I67" s="44"/>
      <c r="J67" s="19">
        <v>314268</v>
      </c>
      <c r="K67" s="19"/>
      <c r="Q67" s="85">
        <v>448693</v>
      </c>
      <c r="R67" s="13">
        <f t="shared" si="12"/>
        <v>-134425</v>
      </c>
      <c r="S67" s="13">
        <f t="shared" si="13"/>
        <v>-29.959237162157642</v>
      </c>
    </row>
    <row r="68" spans="1:19" s="42" customFormat="1" ht="32.25" customHeight="1" x14ac:dyDescent="0.45">
      <c r="A68" s="17" t="s">
        <v>109</v>
      </c>
      <c r="B68" s="98" t="s">
        <v>110</v>
      </c>
      <c r="C68" s="99"/>
      <c r="D68" s="18" t="s">
        <v>25</v>
      </c>
      <c r="E68" s="19">
        <f t="shared" ref="E68:E84" si="14">G68-F68</f>
        <v>512452</v>
      </c>
      <c r="F68" s="19"/>
      <c r="G68" s="20">
        <f t="shared" si="9"/>
        <v>512452</v>
      </c>
      <c r="H68" s="19"/>
      <c r="I68" s="44"/>
      <c r="J68" s="19">
        <v>512452</v>
      </c>
      <c r="K68" s="19"/>
      <c r="Q68" s="85">
        <v>540527</v>
      </c>
      <c r="R68" s="13">
        <f t="shared" si="12"/>
        <v>-28075</v>
      </c>
      <c r="S68" s="13">
        <f t="shared" si="13"/>
        <v>-5.1940051098280007</v>
      </c>
    </row>
    <row r="69" spans="1:19" s="12" customFormat="1" ht="32.25" customHeight="1" x14ac:dyDescent="0.45">
      <c r="A69" s="17" t="s">
        <v>111</v>
      </c>
      <c r="B69" s="98" t="s">
        <v>174</v>
      </c>
      <c r="C69" s="99"/>
      <c r="D69" s="18" t="s">
        <v>25</v>
      </c>
      <c r="E69" s="19">
        <f t="shared" si="14"/>
        <v>1954752</v>
      </c>
      <c r="F69" s="19"/>
      <c r="G69" s="20">
        <f t="shared" si="9"/>
        <v>1954752</v>
      </c>
      <c r="H69" s="19"/>
      <c r="I69" s="44"/>
      <c r="J69" s="19">
        <v>1954752</v>
      </c>
      <c r="K69" s="19"/>
      <c r="Q69" s="86">
        <v>1861440</v>
      </c>
      <c r="R69" s="13">
        <f t="shared" si="12"/>
        <v>93312</v>
      </c>
      <c r="S69" s="13">
        <f>R69/Q69*100</f>
        <v>5.0128932439401748</v>
      </c>
    </row>
    <row r="70" spans="1:19" s="12" customFormat="1" ht="32.25" customHeight="1" x14ac:dyDescent="0.45">
      <c r="A70" s="17"/>
      <c r="B70" s="135" t="s">
        <v>175</v>
      </c>
      <c r="C70" s="136"/>
      <c r="D70" s="18" t="s">
        <v>25</v>
      </c>
      <c r="E70" s="19">
        <f t="shared" si="14"/>
        <v>62054</v>
      </c>
      <c r="F70" s="19"/>
      <c r="G70" s="20">
        <f t="shared" si="9"/>
        <v>62054</v>
      </c>
      <c r="H70" s="19"/>
      <c r="I70" s="44"/>
      <c r="J70" s="19"/>
      <c r="K70" s="19">
        <v>62054</v>
      </c>
      <c r="Q70" s="86">
        <v>53574</v>
      </c>
      <c r="R70" s="13">
        <f>E70-Q70</f>
        <v>8480</v>
      </c>
      <c r="S70" s="13">
        <f>R70/Q70*100</f>
        <v>15.828573561802367</v>
      </c>
    </row>
    <row r="71" spans="1:19" s="12" customFormat="1" ht="37.5" customHeight="1" x14ac:dyDescent="0.45">
      <c r="A71" s="17" t="s">
        <v>112</v>
      </c>
      <c r="B71" s="98" t="s">
        <v>113</v>
      </c>
      <c r="C71" s="99"/>
      <c r="D71" s="18" t="s">
        <v>25</v>
      </c>
      <c r="E71" s="19">
        <f t="shared" si="14"/>
        <v>400518</v>
      </c>
      <c r="F71" s="19"/>
      <c r="G71" s="20">
        <f t="shared" si="9"/>
        <v>400518</v>
      </c>
      <c r="H71" s="19"/>
      <c r="I71" s="44"/>
      <c r="J71" s="19">
        <v>400518</v>
      </c>
      <c r="K71" s="19"/>
      <c r="Q71" s="86">
        <v>426834</v>
      </c>
      <c r="R71" s="13">
        <f t="shared" si="12"/>
        <v>-26316</v>
      </c>
      <c r="S71" s="13">
        <f t="shared" si="13"/>
        <v>-6.1653945093408682</v>
      </c>
    </row>
    <row r="72" spans="1:19" s="12" customFormat="1" ht="39" customHeight="1" x14ac:dyDescent="0.45">
      <c r="A72" s="17" t="s">
        <v>114</v>
      </c>
      <c r="B72" s="98" t="s">
        <v>155</v>
      </c>
      <c r="C72" s="99"/>
      <c r="D72" s="18" t="s">
        <v>25</v>
      </c>
      <c r="E72" s="19">
        <f t="shared" si="14"/>
        <v>1490910</v>
      </c>
      <c r="F72" s="19"/>
      <c r="G72" s="20">
        <f t="shared" si="9"/>
        <v>1490910</v>
      </c>
      <c r="H72" s="19"/>
      <c r="I72" s="44"/>
      <c r="J72" s="19">
        <v>1490910</v>
      </c>
      <c r="K72" s="19"/>
      <c r="Q72" s="86">
        <v>1610496</v>
      </c>
      <c r="R72" s="13">
        <f t="shared" si="12"/>
        <v>-119586</v>
      </c>
      <c r="S72" s="13">
        <f t="shared" si="13"/>
        <v>-7.4254142823080587</v>
      </c>
    </row>
    <row r="73" spans="1:19" s="12" customFormat="1" ht="39" customHeight="1" x14ac:dyDescent="0.45">
      <c r="A73" s="17" t="s">
        <v>139</v>
      </c>
      <c r="B73" s="98" t="s">
        <v>140</v>
      </c>
      <c r="C73" s="99"/>
      <c r="D73" s="18" t="s">
        <v>25</v>
      </c>
      <c r="E73" s="19">
        <f>G73-F73</f>
        <v>114081</v>
      </c>
      <c r="F73" s="19"/>
      <c r="G73" s="20">
        <f t="shared" si="9"/>
        <v>114081</v>
      </c>
      <c r="H73" s="19"/>
      <c r="I73" s="44"/>
      <c r="J73" s="19">
        <v>114081</v>
      </c>
      <c r="K73" s="19"/>
      <c r="Q73" s="86">
        <v>146137</v>
      </c>
      <c r="R73" s="13">
        <f>E73-Q73</f>
        <v>-32056</v>
      </c>
      <c r="S73" s="13">
        <f t="shared" si="13"/>
        <v>-21.93558099591479</v>
      </c>
    </row>
    <row r="74" spans="1:19" s="12" customFormat="1" ht="61.5" customHeight="1" x14ac:dyDescent="0.5">
      <c r="A74" s="14" t="s">
        <v>115</v>
      </c>
      <c r="B74" s="100" t="s">
        <v>116</v>
      </c>
      <c r="C74" s="101"/>
      <c r="D74" s="15" t="s">
        <v>25</v>
      </c>
      <c r="E74" s="37">
        <f t="shared" si="14"/>
        <v>360004</v>
      </c>
      <c r="F74" s="38"/>
      <c r="G74" s="39">
        <f>H74+I74+J74+K74</f>
        <v>360004</v>
      </c>
      <c r="H74" s="40"/>
      <c r="I74" s="45"/>
      <c r="J74" s="19">
        <f>J75</f>
        <v>360004</v>
      </c>
      <c r="K74" s="19"/>
      <c r="Q74" s="79">
        <v>380930</v>
      </c>
      <c r="R74" s="13">
        <f>E74-Q74</f>
        <v>-20926</v>
      </c>
      <c r="S74" s="33"/>
    </row>
    <row r="75" spans="1:19" s="12" customFormat="1" ht="36.75" customHeight="1" x14ac:dyDescent="0.5">
      <c r="A75" s="14" t="s">
        <v>142</v>
      </c>
      <c r="B75" s="80" t="s">
        <v>143</v>
      </c>
      <c r="C75" s="88"/>
      <c r="D75" s="15" t="s">
        <v>25</v>
      </c>
      <c r="E75" s="37">
        <f t="shared" si="14"/>
        <v>360004</v>
      </c>
      <c r="F75" s="38"/>
      <c r="G75" s="39">
        <f t="shared" si="9"/>
        <v>360004</v>
      </c>
      <c r="H75" s="40"/>
      <c r="I75" s="45"/>
      <c r="J75" s="19">
        <v>360004</v>
      </c>
      <c r="K75" s="19"/>
      <c r="Q75" s="84">
        <v>380930</v>
      </c>
      <c r="R75" s="13">
        <f>E75-Q75</f>
        <v>-20926</v>
      </c>
      <c r="S75" s="33"/>
    </row>
    <row r="76" spans="1:19" s="12" customFormat="1" ht="60" customHeight="1" x14ac:dyDescent="0.5">
      <c r="A76" s="15" t="s">
        <v>117</v>
      </c>
      <c r="B76" s="102" t="s">
        <v>171</v>
      </c>
      <c r="C76" s="103"/>
      <c r="D76" s="15" t="s">
        <v>25</v>
      </c>
      <c r="E76" s="40">
        <f t="shared" si="14"/>
        <v>1784628</v>
      </c>
      <c r="F76" s="46"/>
      <c r="G76" s="41">
        <f>H76+I76+J76+K76</f>
        <v>1784628</v>
      </c>
      <c r="H76" s="40"/>
      <c r="I76" s="46"/>
      <c r="J76" s="19">
        <f>SUM(J77:J84)</f>
        <v>1350041</v>
      </c>
      <c r="K76" s="19">
        <f>SUM(K77:K84)</f>
        <v>434587</v>
      </c>
      <c r="Q76" s="79">
        <v>1873741</v>
      </c>
      <c r="R76" s="13">
        <f t="shared" ref="R76:R84" si="15">E76-Q76</f>
        <v>-89113</v>
      </c>
      <c r="S76" s="33"/>
    </row>
    <row r="77" spans="1:19" s="12" customFormat="1" ht="34.5" customHeight="1" x14ac:dyDescent="0.5">
      <c r="A77" s="14" t="s">
        <v>118</v>
      </c>
      <c r="B77" s="47" t="s">
        <v>119</v>
      </c>
      <c r="C77" s="89"/>
      <c r="D77" s="15" t="s">
        <v>25</v>
      </c>
      <c r="E77" s="40">
        <f t="shared" si="14"/>
        <v>109899</v>
      </c>
      <c r="F77" s="46"/>
      <c r="G77" s="41">
        <f t="shared" ref="G77:G84" si="16">H77+I77+J77+K77</f>
        <v>109899</v>
      </c>
      <c r="H77" s="40"/>
      <c r="I77" s="45"/>
      <c r="J77" s="19">
        <v>109899</v>
      </c>
      <c r="K77" s="19"/>
      <c r="Q77" s="84">
        <v>105712</v>
      </c>
      <c r="R77" s="13">
        <f t="shared" si="15"/>
        <v>4187</v>
      </c>
      <c r="S77" s="33"/>
    </row>
    <row r="78" spans="1:19" s="12" customFormat="1" ht="32.25" customHeight="1" x14ac:dyDescent="0.45">
      <c r="A78" s="14" t="s">
        <v>120</v>
      </c>
      <c r="B78" s="80" t="s">
        <v>121</v>
      </c>
      <c r="C78" s="89"/>
      <c r="D78" s="15" t="s">
        <v>25</v>
      </c>
      <c r="E78" s="40">
        <f t="shared" si="14"/>
        <v>189640</v>
      </c>
      <c r="F78" s="46"/>
      <c r="G78" s="41">
        <f t="shared" si="16"/>
        <v>189640</v>
      </c>
      <c r="H78" s="40"/>
      <c r="I78" s="46"/>
      <c r="J78" s="19">
        <f>42213+44199</f>
        <v>86412</v>
      </c>
      <c r="K78" s="19">
        <f>24084+79144</f>
        <v>103228</v>
      </c>
      <c r="Q78" s="83">
        <v>201750</v>
      </c>
      <c r="R78" s="13">
        <f t="shared" si="15"/>
        <v>-12110</v>
      </c>
      <c r="S78" s="13">
        <f>R78/Q78*100</f>
        <v>-6.0024783147459733</v>
      </c>
    </row>
    <row r="79" spans="1:19" s="12" customFormat="1" ht="35.25" customHeight="1" x14ac:dyDescent="0.45">
      <c r="A79" s="14" t="s">
        <v>122</v>
      </c>
      <c r="B79" s="80" t="s">
        <v>145</v>
      </c>
      <c r="C79" s="89"/>
      <c r="D79" s="15" t="s">
        <v>25</v>
      </c>
      <c r="E79" s="40">
        <f t="shared" si="14"/>
        <v>3336</v>
      </c>
      <c r="F79" s="46"/>
      <c r="G79" s="41">
        <f t="shared" si="16"/>
        <v>3336</v>
      </c>
      <c r="H79" s="40"/>
      <c r="I79" s="46"/>
      <c r="J79" s="19">
        <v>3336</v>
      </c>
      <c r="K79" s="19"/>
      <c r="Q79" s="83">
        <v>4253</v>
      </c>
      <c r="R79" s="13">
        <f t="shared" si="15"/>
        <v>-917</v>
      </c>
      <c r="S79" s="13">
        <f>R79/Q79*100</f>
        <v>-21.561250881730544</v>
      </c>
    </row>
    <row r="80" spans="1:19" s="12" customFormat="1" ht="35.25" customHeight="1" x14ac:dyDescent="0.45">
      <c r="A80" s="14" t="s">
        <v>146</v>
      </c>
      <c r="B80" s="80" t="s">
        <v>172</v>
      </c>
      <c r="C80" s="89"/>
      <c r="D80" s="15" t="s">
        <v>25</v>
      </c>
      <c r="E80" s="40">
        <f t="shared" si="14"/>
        <v>54052</v>
      </c>
      <c r="F80" s="46"/>
      <c r="G80" s="41">
        <f t="shared" si="16"/>
        <v>54052</v>
      </c>
      <c r="H80" s="40"/>
      <c r="I80" s="46"/>
      <c r="J80" s="19">
        <v>54052</v>
      </c>
      <c r="K80" s="19"/>
      <c r="Q80" s="83">
        <v>59507</v>
      </c>
      <c r="R80" s="13">
        <f>E80-Q80</f>
        <v>-5455</v>
      </c>
      <c r="S80" s="13">
        <f>R80/Q80*100</f>
        <v>-9.1669887576251536</v>
      </c>
    </row>
    <row r="81" spans="1:209" s="12" customFormat="1" ht="35.25" customHeight="1" x14ac:dyDescent="0.45">
      <c r="A81" s="14" t="s">
        <v>149</v>
      </c>
      <c r="B81" s="47" t="s">
        <v>148</v>
      </c>
      <c r="C81" s="89"/>
      <c r="D81" s="15" t="s">
        <v>25</v>
      </c>
      <c r="E81" s="40">
        <f t="shared" si="14"/>
        <v>377962</v>
      </c>
      <c r="F81" s="46"/>
      <c r="G81" s="41">
        <f t="shared" si="16"/>
        <v>377962</v>
      </c>
      <c r="H81" s="40"/>
      <c r="I81" s="46"/>
      <c r="J81" s="19">
        <v>377962</v>
      </c>
      <c r="K81" s="19"/>
      <c r="Q81" s="83">
        <v>385448</v>
      </c>
      <c r="R81" s="13">
        <f t="shared" si="15"/>
        <v>-7486</v>
      </c>
      <c r="S81" s="13">
        <f>R81/Q81*100</f>
        <v>-1.942155621510554</v>
      </c>
    </row>
    <row r="82" spans="1:209" s="12" customFormat="1" ht="35.25" customHeight="1" x14ac:dyDescent="0.45">
      <c r="A82" s="14" t="s">
        <v>152</v>
      </c>
      <c r="B82" s="47" t="s">
        <v>151</v>
      </c>
      <c r="C82" s="89"/>
      <c r="D82" s="15" t="s">
        <v>25</v>
      </c>
      <c r="E82" s="40">
        <f t="shared" si="14"/>
        <v>1013778</v>
      </c>
      <c r="F82" s="46"/>
      <c r="G82" s="41">
        <f t="shared" si="16"/>
        <v>1013778</v>
      </c>
      <c r="H82" s="40"/>
      <c r="I82" s="46"/>
      <c r="J82" s="19">
        <v>683780</v>
      </c>
      <c r="K82" s="19">
        <v>329998</v>
      </c>
      <c r="Q82" s="83">
        <v>1077204</v>
      </c>
      <c r="R82" s="13">
        <f t="shared" si="15"/>
        <v>-63426</v>
      </c>
      <c r="S82" s="13">
        <f>R82/Q82*100</f>
        <v>-5.8880212104670981</v>
      </c>
    </row>
    <row r="83" spans="1:209" s="12" customFormat="1" ht="35.25" customHeight="1" x14ac:dyDescent="0.45">
      <c r="A83" s="14" t="s">
        <v>159</v>
      </c>
      <c r="B83" s="47" t="s">
        <v>158</v>
      </c>
      <c r="C83" s="89"/>
      <c r="D83" s="15" t="s">
        <v>25</v>
      </c>
      <c r="E83" s="40">
        <f t="shared" si="14"/>
        <v>34072</v>
      </c>
      <c r="F83" s="46"/>
      <c r="G83" s="41">
        <f t="shared" si="16"/>
        <v>34072</v>
      </c>
      <c r="H83" s="40"/>
      <c r="I83" s="46"/>
      <c r="J83" s="19">
        <v>34072</v>
      </c>
      <c r="K83" s="19"/>
      <c r="Q83" s="83">
        <v>38806</v>
      </c>
      <c r="R83" s="13">
        <f>E83-Q83</f>
        <v>-4734</v>
      </c>
      <c r="S83" s="13"/>
    </row>
    <row r="84" spans="1:209" s="12" customFormat="1" ht="34.5" customHeight="1" x14ac:dyDescent="0.45">
      <c r="A84" s="14" t="s">
        <v>173</v>
      </c>
      <c r="B84" s="47" t="s">
        <v>156</v>
      </c>
      <c r="C84" s="89"/>
      <c r="D84" s="15" t="s">
        <v>25</v>
      </c>
      <c r="E84" s="40">
        <f t="shared" si="14"/>
        <v>1889</v>
      </c>
      <c r="F84" s="46"/>
      <c r="G84" s="41">
        <f t="shared" si="16"/>
        <v>1889</v>
      </c>
      <c r="H84" s="40"/>
      <c r="I84" s="45"/>
      <c r="J84" s="19">
        <v>528</v>
      </c>
      <c r="K84" s="44">
        <v>1361</v>
      </c>
      <c r="Q84" s="83">
        <v>1061</v>
      </c>
      <c r="R84" s="13">
        <f t="shared" si="15"/>
        <v>828</v>
      </c>
      <c r="S84" s="13">
        <f>R84/Q84*100</f>
        <v>78.039585296889726</v>
      </c>
    </row>
    <row r="85" spans="1:209" s="42" customFormat="1" ht="48" customHeight="1" x14ac:dyDescent="0.45">
      <c r="A85" s="9" t="s">
        <v>11</v>
      </c>
      <c r="B85" s="104" t="s">
        <v>123</v>
      </c>
      <c r="C85" s="48" t="s">
        <v>124</v>
      </c>
      <c r="D85" s="10" t="s">
        <v>25</v>
      </c>
      <c r="E85" s="22">
        <f>E13-E39</f>
        <v>11503069</v>
      </c>
      <c r="F85" s="22">
        <f>F13-F39</f>
        <v>0</v>
      </c>
      <c r="G85" s="22">
        <f>G13-G39</f>
        <v>11503069</v>
      </c>
      <c r="H85" s="49"/>
      <c r="I85" s="49"/>
      <c r="J85" s="50"/>
      <c r="K85" s="51"/>
      <c r="Q85" s="13"/>
    </row>
    <row r="86" spans="1:209" s="53" customFormat="1" ht="45.75" customHeight="1" x14ac:dyDescent="0.2">
      <c r="A86" s="9" t="s">
        <v>125</v>
      </c>
      <c r="B86" s="105"/>
      <c r="C86" s="48" t="s">
        <v>126</v>
      </c>
      <c r="D86" s="10" t="s">
        <v>12</v>
      </c>
      <c r="E86" s="52">
        <f>E85/E13*100</f>
        <v>7.9616732071204028</v>
      </c>
      <c r="F86" s="52"/>
      <c r="G86" s="52">
        <f>G85/G13*100</f>
        <v>7.9616732071204028</v>
      </c>
      <c r="H86" s="9"/>
      <c r="I86" s="9"/>
      <c r="J86" s="9"/>
      <c r="K86" s="9"/>
      <c r="L86" s="91"/>
      <c r="M86" s="92"/>
      <c r="N86" s="91"/>
      <c r="O86" s="92"/>
      <c r="P86" s="91"/>
      <c r="Q86" s="92"/>
      <c r="R86" s="91"/>
      <c r="S86" s="92"/>
      <c r="T86" s="91"/>
      <c r="U86" s="92"/>
      <c r="V86" s="91"/>
      <c r="W86" s="92"/>
      <c r="X86" s="91"/>
      <c r="Y86" s="92"/>
      <c r="Z86" s="91"/>
      <c r="AA86" s="92"/>
      <c r="AB86" s="91"/>
      <c r="AC86" s="92"/>
      <c r="AD86" s="91"/>
      <c r="AE86" s="92"/>
      <c r="AF86" s="91"/>
      <c r="AG86" s="92"/>
      <c r="AH86" s="91"/>
      <c r="AI86" s="92"/>
      <c r="AJ86" s="91"/>
      <c r="AK86" s="92"/>
      <c r="AL86" s="91"/>
      <c r="AM86" s="92"/>
      <c r="AN86" s="91"/>
      <c r="AO86" s="92"/>
      <c r="AP86" s="91"/>
      <c r="AQ86" s="92"/>
      <c r="AR86" s="91"/>
      <c r="AS86" s="92"/>
      <c r="AT86" s="91"/>
      <c r="AU86" s="92"/>
      <c r="AV86" s="91"/>
      <c r="AW86" s="92"/>
      <c r="AX86" s="91"/>
      <c r="AY86" s="92"/>
      <c r="AZ86" s="91"/>
      <c r="BA86" s="92"/>
      <c r="BB86" s="91"/>
      <c r="BC86" s="92"/>
      <c r="BD86" s="91"/>
      <c r="BE86" s="92"/>
      <c r="BF86" s="91"/>
      <c r="BG86" s="92"/>
      <c r="BH86" s="91"/>
      <c r="BI86" s="92"/>
      <c r="BJ86" s="91"/>
      <c r="BK86" s="92"/>
      <c r="BL86" s="91"/>
      <c r="BM86" s="92"/>
      <c r="BN86" s="91"/>
      <c r="BO86" s="92"/>
      <c r="BP86" s="91"/>
      <c r="BQ86" s="92"/>
      <c r="BR86" s="91"/>
      <c r="BS86" s="92"/>
      <c r="BT86" s="91"/>
      <c r="BU86" s="92"/>
      <c r="BV86" s="91"/>
      <c r="BW86" s="92"/>
      <c r="BX86" s="91"/>
      <c r="BY86" s="92"/>
      <c r="BZ86" s="91"/>
      <c r="CA86" s="92"/>
      <c r="CB86" s="91"/>
      <c r="CC86" s="92"/>
      <c r="CD86" s="91"/>
      <c r="CE86" s="92"/>
      <c r="CF86" s="91"/>
      <c r="CG86" s="92"/>
      <c r="CH86" s="91"/>
      <c r="CI86" s="92"/>
      <c r="CJ86" s="91"/>
      <c r="CK86" s="92"/>
      <c r="CL86" s="91"/>
      <c r="CM86" s="92"/>
      <c r="CN86" s="91"/>
      <c r="CO86" s="92"/>
      <c r="CP86" s="91"/>
      <c r="CQ86" s="92"/>
      <c r="CR86" s="91"/>
      <c r="CS86" s="92"/>
      <c r="CT86" s="91"/>
      <c r="CU86" s="92"/>
      <c r="CV86" s="91"/>
      <c r="CW86" s="92"/>
      <c r="CX86" s="91"/>
      <c r="CY86" s="92"/>
      <c r="CZ86" s="91"/>
      <c r="DA86" s="92"/>
      <c r="DB86" s="91"/>
      <c r="DC86" s="92"/>
      <c r="DD86" s="91"/>
      <c r="DE86" s="92"/>
      <c r="DF86" s="91"/>
      <c r="DG86" s="92"/>
      <c r="DH86" s="91"/>
      <c r="DI86" s="92"/>
      <c r="DJ86" s="91"/>
      <c r="DK86" s="92"/>
      <c r="DL86" s="91"/>
      <c r="DM86" s="92"/>
      <c r="DN86" s="91"/>
      <c r="DO86" s="92"/>
      <c r="DP86" s="91"/>
      <c r="DQ86" s="92"/>
      <c r="DR86" s="91"/>
      <c r="DS86" s="92"/>
      <c r="DT86" s="91"/>
      <c r="DU86" s="92"/>
      <c r="DV86" s="91"/>
      <c r="DW86" s="92"/>
      <c r="DX86" s="91"/>
      <c r="DY86" s="92"/>
      <c r="DZ86" s="91"/>
      <c r="EA86" s="92"/>
      <c r="EB86" s="91"/>
      <c r="EC86" s="92"/>
      <c r="ED86" s="91"/>
      <c r="EE86" s="92"/>
      <c r="EF86" s="91"/>
      <c r="EG86" s="92"/>
      <c r="EH86" s="91"/>
      <c r="EI86" s="92"/>
      <c r="EJ86" s="91"/>
      <c r="EK86" s="92"/>
      <c r="EL86" s="91"/>
      <c r="EM86" s="92"/>
      <c r="EN86" s="91"/>
      <c r="EO86" s="92"/>
      <c r="EP86" s="91"/>
      <c r="EQ86" s="92"/>
      <c r="ER86" s="91"/>
      <c r="ES86" s="92"/>
      <c r="ET86" s="91"/>
      <c r="EU86" s="92"/>
      <c r="EV86" s="91"/>
      <c r="EW86" s="92"/>
      <c r="EX86" s="91"/>
      <c r="EY86" s="92"/>
      <c r="EZ86" s="91"/>
      <c r="FA86" s="92"/>
      <c r="FB86" s="91"/>
      <c r="FC86" s="92"/>
      <c r="FD86" s="91"/>
      <c r="FE86" s="92"/>
      <c r="FF86" s="91"/>
      <c r="FG86" s="92"/>
      <c r="FH86" s="91"/>
      <c r="FI86" s="92"/>
      <c r="FJ86" s="91"/>
      <c r="FK86" s="92"/>
      <c r="FL86" s="91"/>
      <c r="FM86" s="92"/>
      <c r="FN86" s="91"/>
      <c r="FO86" s="92"/>
      <c r="FP86" s="91"/>
      <c r="FQ86" s="92"/>
      <c r="FR86" s="91"/>
      <c r="FS86" s="92"/>
      <c r="FT86" s="91"/>
      <c r="FU86" s="92"/>
      <c r="FV86" s="91"/>
      <c r="FW86" s="92"/>
      <c r="FX86" s="91"/>
      <c r="FY86" s="92"/>
      <c r="FZ86" s="91"/>
      <c r="GA86" s="92"/>
      <c r="GB86" s="91"/>
      <c r="GC86" s="92"/>
      <c r="GD86" s="91"/>
      <c r="GE86" s="92"/>
      <c r="GF86" s="91"/>
      <c r="GG86" s="92"/>
      <c r="GH86" s="91"/>
      <c r="GI86" s="92"/>
      <c r="GJ86" s="91"/>
      <c r="GK86" s="92"/>
      <c r="GL86" s="91"/>
      <c r="GM86" s="92"/>
      <c r="GN86" s="91"/>
      <c r="GO86" s="92"/>
      <c r="GP86" s="91"/>
      <c r="GQ86" s="92"/>
      <c r="GR86" s="91"/>
      <c r="GS86" s="92"/>
      <c r="GT86" s="91"/>
      <c r="GU86" s="92"/>
      <c r="GV86" s="91"/>
      <c r="GW86" s="92"/>
      <c r="GX86" s="91"/>
      <c r="GY86" s="92"/>
      <c r="GZ86" s="91"/>
      <c r="HA86" s="92"/>
    </row>
    <row r="87" spans="1:209" s="12" customFormat="1" ht="56.25" customHeight="1" x14ac:dyDescent="0.2">
      <c r="A87" s="14" t="s">
        <v>141</v>
      </c>
      <c r="B87" s="93" t="s">
        <v>127</v>
      </c>
      <c r="C87" s="94"/>
      <c r="D87" s="15" t="s">
        <v>25</v>
      </c>
      <c r="E87" s="45">
        <f>E39-E76-E48-E59-E74</f>
        <v>130828766</v>
      </c>
      <c r="F87" s="45"/>
      <c r="G87" s="45">
        <f>G39-G76-G48-G59-G74</f>
        <v>130828766</v>
      </c>
      <c r="H87" s="54"/>
      <c r="I87" s="54"/>
      <c r="J87" s="45"/>
      <c r="K87" s="45"/>
    </row>
    <row r="88" spans="1:209" s="42" customFormat="1" ht="44.25" customHeight="1" x14ac:dyDescent="0.2">
      <c r="A88" s="55"/>
      <c r="B88" s="56"/>
      <c r="C88" s="56"/>
      <c r="D88" s="57"/>
      <c r="E88" s="58"/>
      <c r="F88" s="59"/>
      <c r="G88" s="60"/>
      <c r="H88" s="59"/>
      <c r="I88" s="59"/>
      <c r="J88" s="60"/>
      <c r="K88" s="60"/>
    </row>
    <row r="89" spans="1:209" s="42" customFormat="1" ht="44.25" customHeight="1" x14ac:dyDescent="0.2">
      <c r="A89" s="55"/>
      <c r="B89" s="56"/>
      <c r="C89" s="56"/>
      <c r="D89" s="57"/>
      <c r="E89" s="58"/>
      <c r="F89" s="59"/>
      <c r="G89" s="60"/>
      <c r="H89" s="59"/>
      <c r="I89" s="59"/>
      <c r="J89" s="60"/>
      <c r="K89" s="60"/>
    </row>
    <row r="90" spans="1:209" s="4" customFormat="1" ht="30" x14ac:dyDescent="0.4">
      <c r="A90" s="61" t="s">
        <v>128</v>
      </c>
      <c r="B90" s="61"/>
      <c r="C90" s="61"/>
      <c r="D90" s="61" t="s">
        <v>129</v>
      </c>
      <c r="E90" s="61"/>
      <c r="F90" s="61"/>
      <c r="G90" s="90"/>
      <c r="H90" s="61"/>
      <c r="I90" s="61" t="s">
        <v>130</v>
      </c>
      <c r="J90" s="61"/>
      <c r="K90" s="61"/>
    </row>
    <row r="91" spans="1:209" s="4" customFormat="1" ht="30.75" x14ac:dyDescent="0.45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</row>
    <row r="92" spans="1:209" s="65" customFormat="1" ht="40.5" customHeight="1" x14ac:dyDescent="0.55000000000000004">
      <c r="A92" s="63" t="s">
        <v>131</v>
      </c>
      <c r="B92" s="64"/>
      <c r="C92" s="64"/>
      <c r="D92" s="63" t="s">
        <v>169</v>
      </c>
      <c r="E92" s="64"/>
      <c r="F92" s="64"/>
      <c r="G92" s="64"/>
      <c r="H92" s="64"/>
      <c r="I92" s="63" t="s">
        <v>132</v>
      </c>
      <c r="J92" s="64"/>
      <c r="K92" s="64"/>
    </row>
    <row r="93" spans="1:209" s="65" customFormat="1" ht="120" customHeight="1" x14ac:dyDescent="0.55000000000000004">
      <c r="A93" s="64"/>
      <c r="B93" s="64"/>
      <c r="C93" s="64"/>
      <c r="D93" s="64"/>
      <c r="E93" s="64"/>
      <c r="F93" s="64"/>
      <c r="G93" s="64"/>
      <c r="H93" s="64"/>
      <c r="I93" s="137" t="s">
        <v>179</v>
      </c>
      <c r="J93" s="137"/>
      <c r="K93" s="137"/>
    </row>
    <row r="94" spans="1:209" s="65" customFormat="1" ht="40.5" x14ac:dyDescent="0.55000000000000004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</row>
    <row r="95" spans="1:209" s="4" customFormat="1" ht="39" customHeight="1" x14ac:dyDescent="0.5">
      <c r="A95" s="95"/>
      <c r="B95" s="95"/>
      <c r="C95" s="95"/>
      <c r="D95" s="62" t="s">
        <v>133</v>
      </c>
      <c r="E95" s="62"/>
      <c r="F95" s="62"/>
      <c r="G95" s="62"/>
      <c r="H95" s="62"/>
      <c r="I95" s="62"/>
      <c r="J95" s="62"/>
      <c r="K95" s="62"/>
    </row>
    <row r="96" spans="1:209" s="4" customFormat="1" ht="35.25" x14ac:dyDescent="0.5">
      <c r="A96" s="66"/>
      <c r="B96" s="67"/>
      <c r="C96" s="67"/>
      <c r="D96" s="62" t="s">
        <v>134</v>
      </c>
      <c r="E96" s="62"/>
      <c r="F96" s="62"/>
      <c r="G96" s="62"/>
      <c r="H96" s="62"/>
      <c r="I96" s="63" t="s">
        <v>180</v>
      </c>
      <c r="J96" s="62"/>
      <c r="K96" s="62"/>
    </row>
    <row r="97" spans="1:11" s="4" customFormat="1" ht="30.75" x14ac:dyDescent="0.45">
      <c r="A97" s="68"/>
      <c r="B97" s="62"/>
      <c r="C97" s="62"/>
      <c r="D97" s="62"/>
      <c r="E97" s="62"/>
      <c r="F97" s="62"/>
      <c r="G97" s="62"/>
      <c r="H97" s="62"/>
      <c r="I97" s="62"/>
      <c r="J97" s="62"/>
      <c r="K97" s="62"/>
    </row>
    <row r="98" spans="1:11" s="4" customFormat="1" ht="30.75" x14ac:dyDescent="0.45">
      <c r="A98" s="69" t="s">
        <v>135</v>
      </c>
      <c r="B98" s="62"/>
      <c r="C98" s="69"/>
      <c r="D98" s="62"/>
      <c r="E98" s="69" t="s">
        <v>135</v>
      </c>
      <c r="F98" s="62"/>
      <c r="G98" s="62"/>
      <c r="H98" s="62"/>
      <c r="I98" s="62"/>
      <c r="J98" s="69" t="s">
        <v>135</v>
      </c>
      <c r="K98" s="62"/>
    </row>
    <row r="99" spans="1:11" s="4" customFormat="1" ht="23.25" x14ac:dyDescent="0.35">
      <c r="A99" s="70"/>
      <c r="B99" s="70"/>
      <c r="C99" s="71"/>
      <c r="D99" s="71"/>
      <c r="E99" s="71"/>
      <c r="F99" s="71"/>
      <c r="G99" s="71"/>
      <c r="H99" s="71"/>
      <c r="I99" s="71"/>
      <c r="J99" s="71"/>
      <c r="K99" s="71"/>
    </row>
    <row r="100" spans="1:11" s="4" customFormat="1" ht="23.25" x14ac:dyDescent="0.35">
      <c r="A100" s="70"/>
      <c r="B100" s="70"/>
      <c r="C100" s="72"/>
      <c r="D100" s="71"/>
      <c r="E100" s="71"/>
      <c r="F100" s="71"/>
      <c r="G100" s="71"/>
      <c r="H100" s="71"/>
      <c r="I100" s="71"/>
      <c r="J100" s="71"/>
      <c r="K100" s="71"/>
    </row>
    <row r="101" spans="1:11" s="4" customFormat="1" ht="15.75" x14ac:dyDescent="0.25">
      <c r="A101" s="73"/>
      <c r="B101" s="73"/>
      <c r="F101" s="74"/>
      <c r="G101" s="74"/>
      <c r="H101" s="74"/>
      <c r="I101" s="74"/>
      <c r="J101" s="74"/>
      <c r="K101" s="74"/>
    </row>
    <row r="102" spans="1:11" s="4" customFormat="1" ht="15.75" x14ac:dyDescent="0.25">
      <c r="A102" s="73"/>
      <c r="B102" s="73"/>
      <c r="F102" s="74"/>
      <c r="G102" s="74"/>
      <c r="H102" s="74"/>
      <c r="I102" s="74"/>
      <c r="J102" s="74"/>
      <c r="K102" s="74"/>
    </row>
    <row r="103" spans="1:11" s="4" customFormat="1" ht="15.75" x14ac:dyDescent="0.25">
      <c r="A103" s="73"/>
      <c r="B103" s="73"/>
      <c r="F103" s="74"/>
      <c r="G103" s="74"/>
      <c r="H103" s="74"/>
      <c r="I103" s="96"/>
      <c r="J103" s="97"/>
      <c r="K103" s="74"/>
    </row>
    <row r="104" spans="1:11" s="4" customFormat="1" ht="15.75" x14ac:dyDescent="0.25">
      <c r="A104" s="73"/>
      <c r="B104" s="73"/>
      <c r="F104" s="74"/>
      <c r="G104" s="74"/>
      <c r="H104" s="74"/>
      <c r="I104" s="74"/>
      <c r="J104" s="74"/>
      <c r="K104" s="74"/>
    </row>
    <row r="105" spans="1:11" s="4" customFormat="1" ht="15.75" x14ac:dyDescent="0.25">
      <c r="A105" s="73"/>
      <c r="B105" s="73"/>
      <c r="C105" s="74"/>
      <c r="D105" s="74"/>
      <c r="E105" s="74"/>
      <c r="F105" s="74"/>
      <c r="G105" s="74"/>
      <c r="H105" s="74"/>
      <c r="I105" s="74"/>
      <c r="J105" s="74"/>
      <c r="K105" s="74"/>
    </row>
    <row r="106" spans="1:11" s="4" customFormat="1" ht="15.75" x14ac:dyDescent="0.25">
      <c r="A106" s="73"/>
      <c r="B106" s="73"/>
      <c r="C106" s="74"/>
      <c r="D106" s="74"/>
      <c r="E106" s="74"/>
      <c r="F106" s="74"/>
      <c r="G106" s="74"/>
      <c r="H106" s="74"/>
      <c r="I106" s="74"/>
      <c r="J106" s="74"/>
      <c r="K106" s="74"/>
    </row>
    <row r="107" spans="1:11" s="4" customFormat="1" ht="15.75" x14ac:dyDescent="0.25">
      <c r="A107" s="73"/>
      <c r="B107" s="73"/>
      <c r="C107" s="74"/>
      <c r="D107" s="74"/>
      <c r="E107" s="74"/>
      <c r="F107" s="74"/>
      <c r="G107" s="74"/>
      <c r="H107" s="74"/>
      <c r="I107" s="74"/>
      <c r="J107" s="74"/>
      <c r="K107" s="74"/>
    </row>
    <row r="108" spans="1:11" s="4" customFormat="1" ht="15.75" x14ac:dyDescent="0.25">
      <c r="A108" s="73"/>
      <c r="B108" s="73"/>
      <c r="C108" s="74"/>
      <c r="D108" s="74"/>
      <c r="E108" s="74"/>
      <c r="F108" s="74"/>
      <c r="G108" s="74"/>
      <c r="H108" s="74"/>
      <c r="I108" s="74"/>
      <c r="J108" s="74"/>
      <c r="K108" s="74"/>
    </row>
    <row r="109" spans="1:11" s="4" customFormat="1" ht="15.75" x14ac:dyDescent="0.25">
      <c r="A109" s="73"/>
      <c r="B109" s="73"/>
      <c r="C109" s="74"/>
      <c r="D109" s="74"/>
      <c r="E109" s="74"/>
      <c r="F109" s="74"/>
      <c r="G109" s="74"/>
      <c r="H109" s="74"/>
      <c r="I109" s="74"/>
      <c r="J109" s="74"/>
      <c r="K109" s="74"/>
    </row>
    <row r="110" spans="1:11" s="4" customFormat="1" ht="15.75" x14ac:dyDescent="0.25">
      <c r="A110" s="73"/>
      <c r="B110" s="73"/>
      <c r="C110" s="74"/>
      <c r="D110" s="74"/>
      <c r="E110" s="74"/>
      <c r="F110" s="74"/>
      <c r="G110" s="74"/>
      <c r="H110" s="74"/>
      <c r="I110" s="74"/>
      <c r="J110" s="74"/>
      <c r="K110" s="74"/>
    </row>
    <row r="111" spans="1:11" s="4" customFormat="1" ht="15.75" x14ac:dyDescent="0.25">
      <c r="A111" s="73"/>
      <c r="B111" s="73"/>
      <c r="C111" s="74"/>
      <c r="D111" s="74"/>
      <c r="E111" s="74"/>
      <c r="F111" s="74"/>
      <c r="G111" s="74"/>
      <c r="H111" s="74"/>
      <c r="I111" s="74"/>
      <c r="J111" s="74"/>
      <c r="K111" s="74"/>
    </row>
    <row r="112" spans="1:11" s="4" customFormat="1" ht="15.75" x14ac:dyDescent="0.25">
      <c r="A112" s="73"/>
      <c r="B112" s="73"/>
      <c r="C112" s="74"/>
      <c r="D112" s="74"/>
      <c r="E112" s="74"/>
      <c r="F112" s="74"/>
      <c r="G112" s="74"/>
      <c r="H112" s="74"/>
      <c r="I112" s="74"/>
      <c r="J112" s="74"/>
      <c r="K112" s="74"/>
    </row>
    <row r="113" spans="1:11" s="4" customFormat="1" ht="15.75" x14ac:dyDescent="0.25">
      <c r="A113" s="73"/>
      <c r="B113" s="73"/>
      <c r="C113" s="74"/>
      <c r="D113" s="74"/>
      <c r="E113" s="74"/>
      <c r="F113" s="74"/>
      <c r="G113" s="74"/>
      <c r="H113" s="74"/>
      <c r="I113" s="74"/>
      <c r="J113" s="74"/>
      <c r="K113" s="74"/>
    </row>
    <row r="114" spans="1:11" s="4" customFormat="1" ht="15.75" x14ac:dyDescent="0.25">
      <c r="A114" s="73"/>
      <c r="B114" s="73"/>
      <c r="C114" s="74"/>
      <c r="D114" s="74"/>
      <c r="E114" s="74"/>
      <c r="F114" s="74"/>
      <c r="G114" s="74"/>
      <c r="H114" s="74"/>
      <c r="I114" s="74"/>
      <c r="J114" s="74"/>
      <c r="K114" s="74"/>
    </row>
    <row r="115" spans="1:11" s="4" customFormat="1" ht="12.75" x14ac:dyDescent="0.2">
      <c r="A115" s="73"/>
      <c r="B115" s="73"/>
    </row>
    <row r="116" spans="1:11" s="4" customFormat="1" ht="12.75" x14ac:dyDescent="0.2">
      <c r="A116" s="73"/>
      <c r="B116" s="73"/>
    </row>
    <row r="117" spans="1:11" s="4" customFormat="1" ht="12.75" x14ac:dyDescent="0.2">
      <c r="A117" s="73"/>
      <c r="B117" s="73"/>
    </row>
    <row r="118" spans="1:11" s="4" customFormat="1" ht="12.75" x14ac:dyDescent="0.2">
      <c r="A118" s="73"/>
      <c r="B118" s="73"/>
      <c r="J118" s="77"/>
    </row>
    <row r="119" spans="1:11" s="4" customFormat="1" ht="12.75" x14ac:dyDescent="0.2">
      <c r="A119" s="73"/>
      <c r="B119" s="73"/>
    </row>
    <row r="120" spans="1:11" s="4" customFormat="1" ht="12.75" x14ac:dyDescent="0.2">
      <c r="A120" s="73"/>
      <c r="B120" s="73"/>
    </row>
    <row r="121" spans="1:11" s="4" customFormat="1" ht="12.75" x14ac:dyDescent="0.2">
      <c r="A121" s="73"/>
      <c r="B121" s="73"/>
    </row>
    <row r="122" spans="1:11" s="4" customFormat="1" ht="12.75" x14ac:dyDescent="0.2">
      <c r="A122" s="73"/>
      <c r="B122" s="73"/>
    </row>
    <row r="123" spans="1:11" s="4" customFormat="1" ht="12.75" x14ac:dyDescent="0.2">
      <c r="A123" s="73"/>
      <c r="B123" s="73"/>
    </row>
    <row r="124" spans="1:11" s="4" customFormat="1" ht="12.75" x14ac:dyDescent="0.2">
      <c r="A124" s="73"/>
      <c r="B124" s="73"/>
    </row>
    <row r="125" spans="1:11" s="4" customFormat="1" ht="12.75" x14ac:dyDescent="0.2">
      <c r="A125" s="73"/>
      <c r="B125" s="73"/>
    </row>
    <row r="126" spans="1:11" s="4" customFormat="1" ht="12.75" x14ac:dyDescent="0.2">
      <c r="A126" s="73"/>
      <c r="B126" s="73"/>
    </row>
    <row r="127" spans="1:11" s="4" customFormat="1" ht="12.75" x14ac:dyDescent="0.2">
      <c r="A127" s="73"/>
      <c r="B127" s="73"/>
    </row>
    <row r="128" spans="1:11" s="4" customFormat="1" ht="12.75" x14ac:dyDescent="0.2">
      <c r="A128" s="73"/>
      <c r="B128" s="73"/>
    </row>
    <row r="129" spans="1:2" s="4" customFormat="1" ht="12.75" x14ac:dyDescent="0.2">
      <c r="A129" s="73"/>
      <c r="B129" s="73"/>
    </row>
    <row r="130" spans="1:2" s="4" customFormat="1" ht="12.75" x14ac:dyDescent="0.2">
      <c r="A130" s="73"/>
      <c r="B130" s="73"/>
    </row>
    <row r="131" spans="1:2" s="4" customFormat="1" ht="12.75" x14ac:dyDescent="0.2">
      <c r="A131" s="73"/>
      <c r="B131" s="73"/>
    </row>
    <row r="132" spans="1:2" s="4" customFormat="1" ht="12.75" x14ac:dyDescent="0.2">
      <c r="A132" s="73"/>
      <c r="B132" s="73"/>
    </row>
    <row r="133" spans="1:2" s="4" customFormat="1" ht="12.75" x14ac:dyDescent="0.2">
      <c r="A133" s="73"/>
      <c r="B133" s="73"/>
    </row>
    <row r="134" spans="1:2" s="4" customFormat="1" ht="12.75" x14ac:dyDescent="0.2">
      <c r="A134" s="73"/>
      <c r="B134" s="73"/>
    </row>
    <row r="135" spans="1:2" s="4" customFormat="1" ht="12.75" x14ac:dyDescent="0.2">
      <c r="A135" s="73"/>
      <c r="B135" s="73"/>
    </row>
    <row r="136" spans="1:2" s="4" customFormat="1" ht="12.75" x14ac:dyDescent="0.2">
      <c r="A136" s="73"/>
      <c r="B136" s="73"/>
    </row>
    <row r="137" spans="1:2" s="4" customFormat="1" ht="12.75" x14ac:dyDescent="0.2">
      <c r="A137" s="73"/>
      <c r="B137" s="73"/>
    </row>
    <row r="138" spans="1:2" s="4" customFormat="1" ht="12.75" x14ac:dyDescent="0.2">
      <c r="A138" s="73"/>
      <c r="B138" s="73"/>
    </row>
    <row r="139" spans="1:2" s="4" customFormat="1" ht="12.75" x14ac:dyDescent="0.2">
      <c r="A139" s="73"/>
      <c r="B139" s="73"/>
    </row>
    <row r="140" spans="1:2" s="4" customFormat="1" ht="12.75" x14ac:dyDescent="0.2">
      <c r="A140" s="73"/>
      <c r="B140" s="73"/>
    </row>
    <row r="141" spans="1:2" s="4" customFormat="1" ht="12.75" x14ac:dyDescent="0.2">
      <c r="A141" s="73"/>
      <c r="B141" s="73"/>
    </row>
    <row r="142" spans="1:2" s="4" customFormat="1" ht="12.75" x14ac:dyDescent="0.2">
      <c r="A142" s="73"/>
      <c r="B142" s="73"/>
    </row>
    <row r="143" spans="1:2" s="4" customFormat="1" ht="12.75" x14ac:dyDescent="0.2">
      <c r="A143" s="73"/>
      <c r="B143" s="73"/>
    </row>
    <row r="144" spans="1:2" s="4" customFormat="1" ht="12.75" x14ac:dyDescent="0.2">
      <c r="A144" s="73"/>
      <c r="B144" s="73"/>
    </row>
    <row r="145" spans="1:2" s="4" customFormat="1" ht="12.75" x14ac:dyDescent="0.2">
      <c r="A145" s="73"/>
      <c r="B145" s="73"/>
    </row>
    <row r="146" spans="1:2" s="4" customFormat="1" ht="12.75" x14ac:dyDescent="0.2">
      <c r="A146" s="73"/>
      <c r="B146" s="73"/>
    </row>
    <row r="147" spans="1:2" s="4" customFormat="1" ht="12.75" x14ac:dyDescent="0.2">
      <c r="A147" s="73"/>
      <c r="B147" s="73"/>
    </row>
    <row r="148" spans="1:2" s="4" customFormat="1" ht="12.75" x14ac:dyDescent="0.2">
      <c r="A148" s="73"/>
      <c r="B148" s="73"/>
    </row>
    <row r="149" spans="1:2" s="4" customFormat="1" ht="12.75" x14ac:dyDescent="0.2">
      <c r="A149" s="73"/>
      <c r="B149" s="73"/>
    </row>
    <row r="150" spans="1:2" s="4" customFormat="1" ht="12.75" x14ac:dyDescent="0.2">
      <c r="A150" s="73"/>
      <c r="B150" s="73"/>
    </row>
    <row r="151" spans="1:2" s="4" customFormat="1" ht="12.75" x14ac:dyDescent="0.2">
      <c r="A151" s="73"/>
      <c r="B151" s="73"/>
    </row>
    <row r="152" spans="1:2" s="4" customFormat="1" ht="12.75" x14ac:dyDescent="0.2">
      <c r="A152" s="73"/>
      <c r="B152" s="73"/>
    </row>
    <row r="153" spans="1:2" s="4" customFormat="1" ht="12.75" x14ac:dyDescent="0.2">
      <c r="A153" s="73"/>
      <c r="B153" s="73"/>
    </row>
    <row r="154" spans="1:2" s="4" customFormat="1" ht="12.75" x14ac:dyDescent="0.2">
      <c r="A154" s="73"/>
      <c r="B154" s="73"/>
    </row>
    <row r="155" spans="1:2" s="4" customFormat="1" ht="12.75" x14ac:dyDescent="0.2">
      <c r="A155" s="73"/>
      <c r="B155" s="73"/>
    </row>
    <row r="156" spans="1:2" s="4" customFormat="1" ht="12.75" x14ac:dyDescent="0.2">
      <c r="A156" s="73"/>
      <c r="B156" s="73"/>
    </row>
    <row r="157" spans="1:2" s="4" customFormat="1" ht="12.75" x14ac:dyDescent="0.2">
      <c r="A157" s="73"/>
      <c r="B157" s="73"/>
    </row>
    <row r="158" spans="1:2" s="4" customFormat="1" ht="12.75" x14ac:dyDescent="0.2">
      <c r="A158" s="73"/>
      <c r="B158" s="73"/>
    </row>
    <row r="159" spans="1:2" s="4" customFormat="1" ht="12.75" x14ac:dyDescent="0.2">
      <c r="A159" s="73"/>
      <c r="B159" s="73"/>
    </row>
    <row r="160" spans="1:2" s="4" customFormat="1" ht="12.75" x14ac:dyDescent="0.2">
      <c r="A160" s="73"/>
      <c r="B160" s="73"/>
    </row>
    <row r="161" spans="1:2" s="4" customFormat="1" ht="12.75" x14ac:dyDescent="0.2">
      <c r="A161" s="73"/>
      <c r="B161" s="73"/>
    </row>
    <row r="162" spans="1:2" s="4" customFormat="1" ht="12.75" x14ac:dyDescent="0.2">
      <c r="A162" s="73"/>
      <c r="B162" s="73"/>
    </row>
    <row r="163" spans="1:2" s="4" customFormat="1" ht="12.75" x14ac:dyDescent="0.2">
      <c r="A163" s="73"/>
      <c r="B163" s="73"/>
    </row>
    <row r="164" spans="1:2" s="4" customFormat="1" ht="12.75" x14ac:dyDescent="0.2">
      <c r="A164" s="73"/>
      <c r="B164" s="73"/>
    </row>
    <row r="165" spans="1:2" s="4" customFormat="1" ht="12.75" x14ac:dyDescent="0.2">
      <c r="A165" s="73"/>
      <c r="B165" s="73"/>
    </row>
    <row r="166" spans="1:2" s="4" customFormat="1" ht="12.75" x14ac:dyDescent="0.2">
      <c r="A166" s="73"/>
      <c r="B166" s="73"/>
    </row>
    <row r="167" spans="1:2" s="4" customFormat="1" ht="12.75" x14ac:dyDescent="0.2">
      <c r="A167" s="73"/>
      <c r="B167" s="73"/>
    </row>
    <row r="168" spans="1:2" s="4" customFormat="1" ht="12.75" x14ac:dyDescent="0.2">
      <c r="A168" s="73"/>
      <c r="B168" s="73"/>
    </row>
    <row r="169" spans="1:2" s="4" customFormat="1" ht="12.75" x14ac:dyDescent="0.2">
      <c r="A169" s="73"/>
      <c r="B169" s="73"/>
    </row>
    <row r="170" spans="1:2" s="4" customFormat="1" ht="12.75" x14ac:dyDescent="0.2">
      <c r="A170" s="73"/>
      <c r="B170" s="73"/>
    </row>
    <row r="171" spans="1:2" s="4" customFormat="1" ht="12.75" x14ac:dyDescent="0.2">
      <c r="A171" s="73"/>
      <c r="B171" s="73"/>
    </row>
    <row r="172" spans="1:2" s="4" customFormat="1" ht="12.75" x14ac:dyDescent="0.2">
      <c r="A172" s="73"/>
      <c r="B172" s="73"/>
    </row>
    <row r="173" spans="1:2" s="4" customFormat="1" ht="12.75" x14ac:dyDescent="0.2">
      <c r="A173" s="73"/>
      <c r="B173" s="73"/>
    </row>
    <row r="174" spans="1:2" s="4" customFormat="1" ht="12.75" x14ac:dyDescent="0.2">
      <c r="A174" s="73"/>
      <c r="B174" s="73"/>
    </row>
    <row r="175" spans="1:2" s="4" customFormat="1" ht="12.75" x14ac:dyDescent="0.2">
      <c r="A175" s="73"/>
      <c r="B175" s="73"/>
    </row>
    <row r="176" spans="1:2" s="4" customFormat="1" ht="12.75" x14ac:dyDescent="0.2">
      <c r="A176" s="73"/>
      <c r="B176" s="73"/>
    </row>
    <row r="177" spans="1:2" s="4" customFormat="1" ht="12.75" x14ac:dyDescent="0.2">
      <c r="A177" s="73"/>
      <c r="B177" s="73"/>
    </row>
    <row r="178" spans="1:2" s="4" customFormat="1" ht="12.75" x14ac:dyDescent="0.2">
      <c r="A178" s="73"/>
      <c r="B178" s="73"/>
    </row>
    <row r="179" spans="1:2" s="4" customFormat="1" ht="12.75" x14ac:dyDescent="0.2">
      <c r="A179" s="73"/>
      <c r="B179" s="73"/>
    </row>
    <row r="180" spans="1:2" s="4" customFormat="1" ht="12.75" x14ac:dyDescent="0.2">
      <c r="A180" s="73"/>
      <c r="B180" s="73"/>
    </row>
    <row r="181" spans="1:2" s="4" customFormat="1" ht="12.75" x14ac:dyDescent="0.2">
      <c r="A181" s="73"/>
      <c r="B181" s="73"/>
    </row>
    <row r="182" spans="1:2" s="4" customFormat="1" ht="12.75" x14ac:dyDescent="0.2">
      <c r="A182" s="73"/>
      <c r="B182" s="73"/>
    </row>
    <row r="183" spans="1:2" s="4" customFormat="1" ht="12.75" x14ac:dyDescent="0.2">
      <c r="A183" s="73"/>
      <c r="B183" s="73"/>
    </row>
    <row r="184" spans="1:2" s="4" customFormat="1" ht="12.75" x14ac:dyDescent="0.2">
      <c r="A184" s="73"/>
      <c r="B184" s="73"/>
    </row>
    <row r="185" spans="1:2" s="4" customFormat="1" ht="12.75" x14ac:dyDescent="0.2">
      <c r="A185" s="73"/>
      <c r="B185" s="73"/>
    </row>
    <row r="186" spans="1:2" s="4" customFormat="1" ht="12.75" x14ac:dyDescent="0.2">
      <c r="A186" s="73"/>
      <c r="B186" s="73"/>
    </row>
    <row r="187" spans="1:2" s="4" customFormat="1" ht="12.75" x14ac:dyDescent="0.2">
      <c r="A187" s="73"/>
      <c r="B187" s="73"/>
    </row>
    <row r="188" spans="1:2" s="4" customFormat="1" ht="12.75" x14ac:dyDescent="0.2">
      <c r="A188" s="73"/>
      <c r="B188" s="73"/>
    </row>
    <row r="189" spans="1:2" s="4" customFormat="1" ht="12.75" x14ac:dyDescent="0.2">
      <c r="A189" s="73"/>
      <c r="B189" s="73"/>
    </row>
    <row r="190" spans="1:2" s="4" customFormat="1" ht="12.75" x14ac:dyDescent="0.2">
      <c r="A190" s="73"/>
      <c r="B190" s="73"/>
    </row>
    <row r="191" spans="1:2" s="4" customFormat="1" ht="12.75" x14ac:dyDescent="0.2">
      <c r="A191" s="73"/>
      <c r="B191" s="73"/>
    </row>
    <row r="192" spans="1:2" s="4" customFormat="1" ht="12.75" x14ac:dyDescent="0.2">
      <c r="A192" s="73"/>
      <c r="B192" s="73"/>
    </row>
    <row r="193" spans="1:2" s="4" customFormat="1" ht="12.75" x14ac:dyDescent="0.2">
      <c r="A193" s="73"/>
      <c r="B193" s="73"/>
    </row>
    <row r="194" spans="1:2" s="4" customFormat="1" ht="12.75" x14ac:dyDescent="0.2">
      <c r="A194" s="73"/>
      <c r="B194" s="73"/>
    </row>
    <row r="195" spans="1:2" s="4" customFormat="1" ht="12.75" x14ac:dyDescent="0.2">
      <c r="A195" s="73"/>
      <c r="B195" s="73"/>
    </row>
    <row r="196" spans="1:2" s="4" customFormat="1" ht="12.75" x14ac:dyDescent="0.2">
      <c r="A196" s="73"/>
      <c r="B196" s="73"/>
    </row>
    <row r="197" spans="1:2" s="4" customFormat="1" ht="12.75" x14ac:dyDescent="0.2">
      <c r="A197" s="73"/>
      <c r="B197" s="73"/>
    </row>
    <row r="198" spans="1:2" s="4" customFormat="1" ht="12.75" x14ac:dyDescent="0.2">
      <c r="A198" s="73"/>
      <c r="B198" s="73"/>
    </row>
    <row r="199" spans="1:2" s="4" customFormat="1" ht="12.75" x14ac:dyDescent="0.2">
      <c r="A199" s="73"/>
      <c r="B199" s="73"/>
    </row>
    <row r="200" spans="1:2" s="4" customFormat="1" ht="12.75" x14ac:dyDescent="0.2">
      <c r="A200" s="73"/>
      <c r="B200" s="73"/>
    </row>
    <row r="201" spans="1:2" s="4" customFormat="1" ht="12.75" x14ac:dyDescent="0.2">
      <c r="A201" s="73"/>
      <c r="B201" s="73"/>
    </row>
    <row r="202" spans="1:2" s="4" customFormat="1" ht="12.75" x14ac:dyDescent="0.2">
      <c r="A202" s="73"/>
      <c r="B202" s="73"/>
    </row>
    <row r="203" spans="1:2" s="4" customFormat="1" ht="12.75" x14ac:dyDescent="0.2">
      <c r="A203" s="73"/>
      <c r="B203" s="73"/>
    </row>
    <row r="204" spans="1:2" s="4" customFormat="1" ht="12.75" x14ac:dyDescent="0.2">
      <c r="A204" s="73"/>
      <c r="B204" s="73"/>
    </row>
    <row r="205" spans="1:2" s="4" customFormat="1" ht="12.75" x14ac:dyDescent="0.2">
      <c r="A205" s="73"/>
      <c r="B205" s="73"/>
    </row>
    <row r="206" spans="1:2" s="4" customFormat="1" ht="12.75" x14ac:dyDescent="0.2">
      <c r="A206" s="73"/>
      <c r="B206" s="73"/>
    </row>
    <row r="207" spans="1:2" s="4" customFormat="1" ht="12.75" x14ac:dyDescent="0.2">
      <c r="A207" s="73"/>
      <c r="B207" s="73"/>
    </row>
    <row r="208" spans="1:2" s="4" customFormat="1" ht="12.75" x14ac:dyDescent="0.2">
      <c r="A208" s="73"/>
      <c r="B208" s="73"/>
    </row>
    <row r="209" spans="1:2" s="4" customFormat="1" ht="12.75" x14ac:dyDescent="0.2">
      <c r="A209" s="73"/>
      <c r="B209" s="73"/>
    </row>
    <row r="210" spans="1:2" s="4" customFormat="1" ht="12.75" x14ac:dyDescent="0.2">
      <c r="A210" s="73"/>
      <c r="B210" s="73"/>
    </row>
    <row r="211" spans="1:2" s="4" customFormat="1" ht="12.75" x14ac:dyDescent="0.2">
      <c r="A211" s="73"/>
      <c r="B211" s="73"/>
    </row>
    <row r="212" spans="1:2" s="4" customFormat="1" ht="12.75" x14ac:dyDescent="0.2">
      <c r="A212" s="73"/>
      <c r="B212" s="73"/>
    </row>
    <row r="213" spans="1:2" s="4" customFormat="1" ht="12.75" x14ac:dyDescent="0.2">
      <c r="A213" s="73"/>
      <c r="B213" s="73"/>
    </row>
    <row r="214" spans="1:2" s="4" customFormat="1" ht="12.75" x14ac:dyDescent="0.2">
      <c r="A214" s="73"/>
      <c r="B214" s="73"/>
    </row>
    <row r="215" spans="1:2" s="4" customFormat="1" ht="12.75" x14ac:dyDescent="0.2">
      <c r="A215" s="73"/>
      <c r="B215" s="73"/>
    </row>
    <row r="216" spans="1:2" s="4" customFormat="1" ht="12.75" x14ac:dyDescent="0.2">
      <c r="A216" s="73"/>
      <c r="B216" s="73"/>
    </row>
    <row r="217" spans="1:2" s="4" customFormat="1" ht="12.75" x14ac:dyDescent="0.2">
      <c r="A217" s="73"/>
      <c r="B217" s="73"/>
    </row>
    <row r="218" spans="1:2" s="4" customFormat="1" ht="12.75" x14ac:dyDescent="0.2">
      <c r="A218" s="73"/>
      <c r="B218" s="73"/>
    </row>
    <row r="219" spans="1:2" s="4" customFormat="1" ht="12.75" x14ac:dyDescent="0.2">
      <c r="A219" s="73"/>
      <c r="B219" s="73"/>
    </row>
    <row r="220" spans="1:2" s="4" customFormat="1" ht="12.75" x14ac:dyDescent="0.2">
      <c r="A220" s="73"/>
      <c r="B220" s="73"/>
    </row>
    <row r="221" spans="1:2" s="4" customFormat="1" ht="12.75" x14ac:dyDescent="0.2">
      <c r="A221" s="73"/>
      <c r="B221" s="73"/>
    </row>
    <row r="222" spans="1:2" s="4" customFormat="1" ht="12.75" x14ac:dyDescent="0.2">
      <c r="A222" s="73"/>
      <c r="B222" s="73"/>
    </row>
    <row r="223" spans="1:2" s="4" customFormat="1" ht="12.75" x14ac:dyDescent="0.2">
      <c r="A223" s="73"/>
      <c r="B223" s="73"/>
    </row>
    <row r="224" spans="1:2" s="4" customFormat="1" ht="12.75" x14ac:dyDescent="0.2">
      <c r="A224" s="73"/>
      <c r="B224" s="73"/>
    </row>
    <row r="225" spans="1:2" s="4" customFormat="1" ht="12.75" x14ac:dyDescent="0.2">
      <c r="A225" s="73"/>
      <c r="B225" s="73"/>
    </row>
    <row r="226" spans="1:2" s="4" customFormat="1" ht="12.75" x14ac:dyDescent="0.2">
      <c r="A226" s="73"/>
      <c r="B226" s="73"/>
    </row>
    <row r="227" spans="1:2" s="4" customFormat="1" ht="12.75" x14ac:dyDescent="0.2">
      <c r="A227" s="73"/>
      <c r="B227" s="73"/>
    </row>
    <row r="228" spans="1:2" s="4" customFormat="1" ht="12.75" x14ac:dyDescent="0.2">
      <c r="A228" s="73"/>
      <c r="B228" s="73"/>
    </row>
    <row r="229" spans="1:2" s="4" customFormat="1" ht="12.75" x14ac:dyDescent="0.2">
      <c r="A229" s="73"/>
      <c r="B229" s="73"/>
    </row>
    <row r="230" spans="1:2" s="4" customFormat="1" ht="12.75" x14ac:dyDescent="0.2">
      <c r="A230" s="73"/>
      <c r="B230" s="73"/>
    </row>
    <row r="231" spans="1:2" s="4" customFormat="1" ht="12.75" x14ac:dyDescent="0.2">
      <c r="A231" s="73"/>
      <c r="B231" s="73"/>
    </row>
    <row r="232" spans="1:2" s="4" customFormat="1" ht="12.75" x14ac:dyDescent="0.2">
      <c r="A232" s="73"/>
      <c r="B232" s="73"/>
    </row>
    <row r="233" spans="1:2" s="4" customFormat="1" ht="12.75" x14ac:dyDescent="0.2">
      <c r="A233" s="73"/>
      <c r="B233" s="73"/>
    </row>
    <row r="234" spans="1:2" s="4" customFormat="1" ht="12.75" x14ac:dyDescent="0.2">
      <c r="A234" s="73"/>
      <c r="B234" s="73"/>
    </row>
    <row r="235" spans="1:2" s="4" customFormat="1" ht="12.75" x14ac:dyDescent="0.2">
      <c r="A235" s="73"/>
      <c r="B235" s="73"/>
    </row>
    <row r="236" spans="1:2" s="4" customFormat="1" ht="12.75" x14ac:dyDescent="0.2">
      <c r="A236" s="73"/>
      <c r="B236" s="73"/>
    </row>
    <row r="237" spans="1:2" s="4" customFormat="1" ht="12.75" x14ac:dyDescent="0.2">
      <c r="A237" s="73"/>
      <c r="B237" s="73"/>
    </row>
    <row r="238" spans="1:2" s="4" customFormat="1" ht="12.75" x14ac:dyDescent="0.2">
      <c r="A238" s="73"/>
      <c r="B238" s="73"/>
    </row>
    <row r="239" spans="1:2" s="4" customFormat="1" ht="12.75" x14ac:dyDescent="0.2">
      <c r="A239" s="73"/>
      <c r="B239" s="73"/>
    </row>
    <row r="240" spans="1:2" s="4" customFormat="1" ht="12.75" x14ac:dyDescent="0.2">
      <c r="A240" s="73"/>
      <c r="B240" s="73"/>
    </row>
    <row r="241" spans="1:2" s="4" customFormat="1" ht="12.75" x14ac:dyDescent="0.2">
      <c r="A241" s="73"/>
      <c r="B241" s="73"/>
    </row>
    <row r="242" spans="1:2" s="4" customFormat="1" ht="12.75" x14ac:dyDescent="0.2">
      <c r="A242" s="73"/>
      <c r="B242" s="73"/>
    </row>
    <row r="243" spans="1:2" s="4" customFormat="1" ht="12.75" x14ac:dyDescent="0.2">
      <c r="A243" s="73"/>
      <c r="B243" s="73"/>
    </row>
    <row r="244" spans="1:2" s="4" customFormat="1" ht="12.75" x14ac:dyDescent="0.2">
      <c r="A244" s="73"/>
      <c r="B244" s="73"/>
    </row>
    <row r="245" spans="1:2" s="4" customFormat="1" ht="12.75" x14ac:dyDescent="0.2">
      <c r="A245" s="73"/>
      <c r="B245" s="73"/>
    </row>
    <row r="246" spans="1:2" s="4" customFormat="1" ht="12.75" x14ac:dyDescent="0.2">
      <c r="A246" s="73"/>
      <c r="B246" s="73"/>
    </row>
    <row r="247" spans="1:2" s="4" customFormat="1" ht="12.75" x14ac:dyDescent="0.2">
      <c r="A247" s="73"/>
      <c r="B247" s="73"/>
    </row>
    <row r="248" spans="1:2" s="4" customFormat="1" ht="12.75" x14ac:dyDescent="0.2">
      <c r="A248" s="73"/>
      <c r="B248" s="73"/>
    </row>
    <row r="249" spans="1:2" s="4" customFormat="1" ht="12.75" x14ac:dyDescent="0.2">
      <c r="A249" s="73"/>
      <c r="B249" s="73"/>
    </row>
    <row r="250" spans="1:2" s="4" customFormat="1" ht="12.75" x14ac:dyDescent="0.2">
      <c r="A250" s="73"/>
      <c r="B250" s="73"/>
    </row>
    <row r="251" spans="1:2" s="4" customFormat="1" ht="12.75" x14ac:dyDescent="0.2">
      <c r="A251" s="73"/>
      <c r="B251" s="73"/>
    </row>
    <row r="252" spans="1:2" s="4" customFormat="1" ht="12.75" x14ac:dyDescent="0.2">
      <c r="A252" s="73"/>
      <c r="B252" s="73"/>
    </row>
    <row r="253" spans="1:2" s="4" customFormat="1" ht="12.75" x14ac:dyDescent="0.2">
      <c r="A253" s="73"/>
      <c r="B253" s="73"/>
    </row>
    <row r="254" spans="1:2" s="4" customFormat="1" ht="12.75" x14ac:dyDescent="0.2">
      <c r="A254" s="73"/>
      <c r="B254" s="73"/>
    </row>
    <row r="255" spans="1:2" s="4" customFormat="1" ht="12.75" x14ac:dyDescent="0.2">
      <c r="A255" s="73"/>
      <c r="B255" s="73"/>
    </row>
    <row r="256" spans="1:2" s="4" customFormat="1" ht="12.75" x14ac:dyDescent="0.2">
      <c r="A256" s="73"/>
      <c r="B256" s="73"/>
    </row>
    <row r="257" spans="1:2" s="4" customFormat="1" ht="12.75" x14ac:dyDescent="0.2">
      <c r="A257" s="73"/>
      <c r="B257" s="73"/>
    </row>
    <row r="258" spans="1:2" s="4" customFormat="1" ht="12.75" x14ac:dyDescent="0.2">
      <c r="A258" s="73"/>
      <c r="B258" s="73"/>
    </row>
    <row r="259" spans="1:2" s="4" customFormat="1" ht="12.75" x14ac:dyDescent="0.2">
      <c r="A259" s="73"/>
      <c r="B259" s="73"/>
    </row>
    <row r="260" spans="1:2" s="4" customFormat="1" ht="12.75" x14ac:dyDescent="0.2">
      <c r="A260" s="73"/>
      <c r="B260" s="73"/>
    </row>
    <row r="261" spans="1:2" s="4" customFormat="1" ht="12.75" x14ac:dyDescent="0.2">
      <c r="A261" s="73"/>
      <c r="B261" s="73"/>
    </row>
    <row r="262" spans="1:2" s="4" customFormat="1" ht="12.75" x14ac:dyDescent="0.2">
      <c r="A262" s="73"/>
      <c r="B262" s="73"/>
    </row>
    <row r="263" spans="1:2" s="4" customFormat="1" ht="12.75" x14ac:dyDescent="0.2">
      <c r="A263" s="73"/>
      <c r="B263" s="73"/>
    </row>
    <row r="264" spans="1:2" s="4" customFormat="1" ht="12.75" x14ac:dyDescent="0.2">
      <c r="A264" s="73"/>
      <c r="B264" s="73"/>
    </row>
    <row r="265" spans="1:2" s="4" customFormat="1" ht="12.75" x14ac:dyDescent="0.2">
      <c r="A265" s="73"/>
      <c r="B265" s="73"/>
    </row>
    <row r="266" spans="1:2" s="4" customFormat="1" ht="12.75" x14ac:dyDescent="0.2">
      <c r="A266" s="73"/>
      <c r="B266" s="73"/>
    </row>
    <row r="267" spans="1:2" s="4" customFormat="1" ht="12.75" x14ac:dyDescent="0.2">
      <c r="A267" s="73"/>
      <c r="B267" s="73"/>
    </row>
    <row r="268" spans="1:2" s="4" customFormat="1" ht="12.75" x14ac:dyDescent="0.2">
      <c r="A268" s="73"/>
      <c r="B268" s="73"/>
    </row>
    <row r="269" spans="1:2" s="4" customFormat="1" ht="12.75" x14ac:dyDescent="0.2">
      <c r="A269" s="73"/>
      <c r="B269" s="73"/>
    </row>
    <row r="270" spans="1:2" s="4" customFormat="1" ht="12.75" x14ac:dyDescent="0.2">
      <c r="A270" s="73"/>
      <c r="B270" s="73"/>
    </row>
    <row r="271" spans="1:2" s="4" customFormat="1" ht="12.75" x14ac:dyDescent="0.2">
      <c r="A271" s="73"/>
      <c r="B271" s="73"/>
    </row>
    <row r="272" spans="1:2" s="4" customFormat="1" ht="12.75" x14ac:dyDescent="0.2">
      <c r="A272" s="73"/>
      <c r="B272" s="73"/>
    </row>
    <row r="273" spans="1:2" s="4" customFormat="1" ht="12.75" x14ac:dyDescent="0.2">
      <c r="A273" s="73"/>
      <c r="B273" s="73"/>
    </row>
    <row r="274" spans="1:2" s="4" customFormat="1" ht="12.75" x14ac:dyDescent="0.2">
      <c r="A274" s="73"/>
      <c r="B274" s="73"/>
    </row>
    <row r="275" spans="1:2" s="4" customFormat="1" ht="12.75" x14ac:dyDescent="0.2">
      <c r="A275" s="73"/>
      <c r="B275" s="73"/>
    </row>
    <row r="276" spans="1:2" s="4" customFormat="1" ht="12.75" x14ac:dyDescent="0.2">
      <c r="A276" s="73"/>
      <c r="B276" s="73"/>
    </row>
    <row r="277" spans="1:2" s="4" customFormat="1" ht="12.75" x14ac:dyDescent="0.2">
      <c r="A277" s="73"/>
      <c r="B277" s="73"/>
    </row>
    <row r="278" spans="1:2" s="4" customFormat="1" ht="12.75" x14ac:dyDescent="0.2">
      <c r="A278" s="73"/>
      <c r="B278" s="73"/>
    </row>
    <row r="279" spans="1:2" s="4" customFormat="1" ht="12.75" x14ac:dyDescent="0.2">
      <c r="A279" s="73"/>
      <c r="B279" s="73"/>
    </row>
    <row r="280" spans="1:2" s="4" customFormat="1" ht="12.75" x14ac:dyDescent="0.2">
      <c r="A280" s="73"/>
      <c r="B280" s="73"/>
    </row>
    <row r="281" spans="1:2" s="4" customFormat="1" ht="12.75" x14ac:dyDescent="0.2">
      <c r="A281" s="73"/>
      <c r="B281" s="73"/>
    </row>
    <row r="282" spans="1:2" s="4" customFormat="1" ht="12.75" x14ac:dyDescent="0.2">
      <c r="A282" s="73"/>
      <c r="B282" s="73"/>
    </row>
    <row r="283" spans="1:2" s="4" customFormat="1" ht="12.75" x14ac:dyDescent="0.2">
      <c r="A283" s="73"/>
      <c r="B283" s="73"/>
    </row>
    <row r="284" spans="1:2" s="4" customFormat="1" ht="12.75" x14ac:dyDescent="0.2">
      <c r="A284" s="73"/>
      <c r="B284" s="73"/>
    </row>
    <row r="285" spans="1:2" s="4" customFormat="1" ht="12.75" x14ac:dyDescent="0.2">
      <c r="A285" s="73"/>
      <c r="B285" s="73"/>
    </row>
    <row r="286" spans="1:2" s="4" customFormat="1" ht="12.75" x14ac:dyDescent="0.2">
      <c r="A286" s="73"/>
      <c r="B286" s="73"/>
    </row>
    <row r="287" spans="1:2" s="4" customFormat="1" ht="12.75" x14ac:dyDescent="0.2">
      <c r="A287" s="73"/>
      <c r="B287" s="73"/>
    </row>
    <row r="288" spans="1:2" s="4" customFormat="1" ht="12.75" x14ac:dyDescent="0.2">
      <c r="A288" s="73"/>
      <c r="B288" s="73"/>
    </row>
    <row r="289" spans="1:2" s="4" customFormat="1" ht="12.75" x14ac:dyDescent="0.2">
      <c r="A289" s="73"/>
      <c r="B289" s="73"/>
    </row>
    <row r="290" spans="1:2" s="4" customFormat="1" ht="12.75" x14ac:dyDescent="0.2">
      <c r="A290" s="73"/>
      <c r="B290" s="73"/>
    </row>
    <row r="291" spans="1:2" s="4" customFormat="1" ht="12.75" x14ac:dyDescent="0.2">
      <c r="A291" s="73"/>
      <c r="B291" s="73"/>
    </row>
    <row r="292" spans="1:2" s="4" customFormat="1" ht="12.75" x14ac:dyDescent="0.2">
      <c r="A292" s="73"/>
      <c r="B292" s="73"/>
    </row>
    <row r="293" spans="1:2" s="4" customFormat="1" ht="12.75" x14ac:dyDescent="0.2">
      <c r="A293" s="73"/>
      <c r="B293" s="73"/>
    </row>
    <row r="294" spans="1:2" s="4" customFormat="1" ht="12.75" x14ac:dyDescent="0.2">
      <c r="A294" s="73"/>
      <c r="B294" s="73"/>
    </row>
    <row r="295" spans="1:2" s="4" customFormat="1" ht="12.75" x14ac:dyDescent="0.2">
      <c r="A295" s="73"/>
      <c r="B295" s="73"/>
    </row>
    <row r="296" spans="1:2" s="4" customFormat="1" ht="12.75" x14ac:dyDescent="0.2">
      <c r="A296" s="73"/>
      <c r="B296" s="73"/>
    </row>
    <row r="297" spans="1:2" s="4" customFormat="1" ht="12.75" x14ac:dyDescent="0.2">
      <c r="A297" s="73"/>
      <c r="B297" s="73"/>
    </row>
    <row r="298" spans="1:2" s="4" customFormat="1" ht="12.75" x14ac:dyDescent="0.2">
      <c r="A298" s="73"/>
      <c r="B298" s="73"/>
    </row>
    <row r="299" spans="1:2" s="4" customFormat="1" ht="12.75" x14ac:dyDescent="0.2">
      <c r="A299" s="73"/>
      <c r="B299" s="73"/>
    </row>
    <row r="300" spans="1:2" s="4" customFormat="1" ht="12.75" x14ac:dyDescent="0.2">
      <c r="A300" s="73"/>
      <c r="B300" s="73"/>
    </row>
    <row r="301" spans="1:2" s="4" customFormat="1" ht="12.75" x14ac:dyDescent="0.2">
      <c r="A301" s="73"/>
      <c r="B301" s="73"/>
    </row>
    <row r="302" spans="1:2" s="4" customFormat="1" ht="12.75" x14ac:dyDescent="0.2">
      <c r="A302" s="73"/>
      <c r="B302" s="73"/>
    </row>
    <row r="303" spans="1:2" s="4" customFormat="1" ht="12.75" x14ac:dyDescent="0.2">
      <c r="A303" s="73"/>
      <c r="B303" s="73"/>
    </row>
    <row r="304" spans="1:2" s="4" customFormat="1" ht="12.75" x14ac:dyDescent="0.2">
      <c r="A304" s="73"/>
      <c r="B304" s="73"/>
    </row>
    <row r="305" spans="1:2" x14ac:dyDescent="0.25">
      <c r="A305" s="78"/>
      <c r="B305" s="78"/>
    </row>
    <row r="306" spans="1:2" x14ac:dyDescent="0.25">
      <c r="A306" s="78"/>
      <c r="B306" s="78"/>
    </row>
    <row r="307" spans="1:2" x14ac:dyDescent="0.25">
      <c r="A307" s="78"/>
      <c r="B307" s="78"/>
    </row>
    <row r="308" spans="1:2" x14ac:dyDescent="0.25">
      <c r="A308" s="78"/>
      <c r="B308" s="78"/>
    </row>
    <row r="309" spans="1:2" x14ac:dyDescent="0.25">
      <c r="A309" s="78"/>
      <c r="B309" s="78"/>
    </row>
    <row r="310" spans="1:2" x14ac:dyDescent="0.25">
      <c r="A310" s="78"/>
      <c r="B310" s="78"/>
    </row>
    <row r="311" spans="1:2" x14ac:dyDescent="0.25">
      <c r="A311" s="78"/>
      <c r="B311" s="78"/>
    </row>
    <row r="312" spans="1:2" x14ac:dyDescent="0.25">
      <c r="A312" s="78"/>
      <c r="B312" s="78"/>
    </row>
    <row r="313" spans="1:2" x14ac:dyDescent="0.25">
      <c r="A313" s="78"/>
      <c r="B313" s="78"/>
    </row>
    <row r="314" spans="1:2" x14ac:dyDescent="0.25">
      <c r="A314" s="78"/>
      <c r="B314" s="78"/>
    </row>
    <row r="315" spans="1:2" x14ac:dyDescent="0.25">
      <c r="A315" s="78"/>
      <c r="B315" s="78"/>
    </row>
    <row r="316" spans="1:2" x14ac:dyDescent="0.25">
      <c r="A316" s="78"/>
      <c r="B316" s="78"/>
    </row>
    <row r="317" spans="1:2" x14ac:dyDescent="0.25">
      <c r="A317" s="78"/>
      <c r="B317" s="78"/>
    </row>
    <row r="318" spans="1:2" x14ac:dyDescent="0.25">
      <c r="A318" s="78"/>
      <c r="B318" s="78"/>
    </row>
    <row r="319" spans="1:2" x14ac:dyDescent="0.25">
      <c r="A319" s="78"/>
      <c r="B319" s="78"/>
    </row>
    <row r="320" spans="1:2" x14ac:dyDescent="0.25">
      <c r="A320" s="78"/>
      <c r="B320" s="78"/>
    </row>
    <row r="321" spans="1:2" x14ac:dyDescent="0.25">
      <c r="A321" s="78"/>
      <c r="B321" s="78"/>
    </row>
    <row r="322" spans="1:2" x14ac:dyDescent="0.25">
      <c r="A322" s="78"/>
      <c r="B322" s="78"/>
    </row>
    <row r="323" spans="1:2" x14ac:dyDescent="0.25">
      <c r="A323" s="78"/>
      <c r="B323" s="78"/>
    </row>
    <row r="324" spans="1:2" x14ac:dyDescent="0.25">
      <c r="A324" s="78"/>
      <c r="B324" s="78"/>
    </row>
    <row r="325" spans="1:2" x14ac:dyDescent="0.25">
      <c r="A325" s="78"/>
      <c r="B325" s="78"/>
    </row>
    <row r="326" spans="1:2" x14ac:dyDescent="0.25">
      <c r="A326" s="78"/>
      <c r="B326" s="78"/>
    </row>
    <row r="327" spans="1:2" x14ac:dyDescent="0.25">
      <c r="A327" s="78"/>
      <c r="B327" s="78"/>
    </row>
    <row r="328" spans="1:2" x14ac:dyDescent="0.25">
      <c r="A328" s="78"/>
      <c r="B328" s="78"/>
    </row>
    <row r="329" spans="1:2" x14ac:dyDescent="0.25">
      <c r="A329" s="78"/>
      <c r="B329" s="78"/>
    </row>
    <row r="330" spans="1:2" x14ac:dyDescent="0.25">
      <c r="A330" s="78"/>
      <c r="B330" s="78"/>
    </row>
    <row r="331" spans="1:2" x14ac:dyDescent="0.25">
      <c r="A331" s="78"/>
      <c r="B331" s="78"/>
    </row>
    <row r="332" spans="1:2" x14ac:dyDescent="0.25">
      <c r="A332" s="78"/>
      <c r="B332" s="78"/>
    </row>
    <row r="333" spans="1:2" x14ac:dyDescent="0.25">
      <c r="A333" s="78"/>
      <c r="B333" s="78"/>
    </row>
    <row r="334" spans="1:2" x14ac:dyDescent="0.25">
      <c r="A334" s="78"/>
      <c r="B334" s="78"/>
    </row>
    <row r="335" spans="1:2" x14ac:dyDescent="0.25">
      <c r="A335" s="78"/>
      <c r="B335" s="78"/>
    </row>
    <row r="336" spans="1:2" x14ac:dyDescent="0.25">
      <c r="A336" s="78"/>
      <c r="B336" s="78"/>
    </row>
    <row r="337" spans="1:2" x14ac:dyDescent="0.25">
      <c r="A337" s="78"/>
      <c r="B337" s="78"/>
    </row>
    <row r="338" spans="1:2" x14ac:dyDescent="0.25">
      <c r="A338" s="78"/>
      <c r="B338" s="78"/>
    </row>
    <row r="339" spans="1:2" x14ac:dyDescent="0.25">
      <c r="A339" s="78"/>
      <c r="B339" s="78"/>
    </row>
    <row r="340" spans="1:2" x14ac:dyDescent="0.25">
      <c r="A340" s="78"/>
      <c r="B340" s="78"/>
    </row>
    <row r="341" spans="1:2" x14ac:dyDescent="0.25">
      <c r="A341" s="78"/>
      <c r="B341" s="78"/>
    </row>
    <row r="342" spans="1:2" x14ac:dyDescent="0.25">
      <c r="A342" s="78"/>
      <c r="B342" s="78"/>
    </row>
    <row r="343" spans="1:2" x14ac:dyDescent="0.25">
      <c r="A343" s="78"/>
      <c r="B343" s="78"/>
    </row>
    <row r="344" spans="1:2" x14ac:dyDescent="0.25">
      <c r="A344" s="78"/>
      <c r="B344" s="78"/>
    </row>
    <row r="345" spans="1:2" x14ac:dyDescent="0.25">
      <c r="A345" s="78"/>
      <c r="B345" s="78"/>
    </row>
    <row r="346" spans="1:2" x14ac:dyDescent="0.25">
      <c r="A346" s="78"/>
      <c r="B346" s="78"/>
    </row>
    <row r="347" spans="1:2" x14ac:dyDescent="0.25">
      <c r="A347" s="78"/>
      <c r="B347" s="78"/>
    </row>
    <row r="348" spans="1:2" x14ac:dyDescent="0.25">
      <c r="A348" s="78"/>
      <c r="B348" s="78"/>
    </row>
    <row r="349" spans="1:2" x14ac:dyDescent="0.25">
      <c r="A349" s="78"/>
      <c r="B349" s="78"/>
    </row>
    <row r="350" spans="1:2" x14ac:dyDescent="0.25">
      <c r="A350" s="78"/>
      <c r="B350" s="78"/>
    </row>
    <row r="351" spans="1:2" x14ac:dyDescent="0.25">
      <c r="A351" s="78"/>
      <c r="B351" s="78"/>
    </row>
    <row r="352" spans="1:2" x14ac:dyDescent="0.25">
      <c r="A352" s="78"/>
      <c r="B352" s="78"/>
    </row>
    <row r="353" spans="1:2" x14ac:dyDescent="0.25">
      <c r="A353" s="78"/>
      <c r="B353" s="78"/>
    </row>
    <row r="354" spans="1:2" x14ac:dyDescent="0.25">
      <c r="A354" s="78"/>
      <c r="B354" s="78"/>
    </row>
    <row r="355" spans="1:2" x14ac:dyDescent="0.25">
      <c r="A355" s="78"/>
      <c r="B355" s="78"/>
    </row>
    <row r="356" spans="1:2" x14ac:dyDescent="0.25">
      <c r="A356" s="78"/>
      <c r="B356" s="78"/>
    </row>
    <row r="357" spans="1:2" x14ac:dyDescent="0.25">
      <c r="A357" s="78"/>
      <c r="B357" s="78"/>
    </row>
    <row r="358" spans="1:2" x14ac:dyDescent="0.25">
      <c r="A358" s="78"/>
      <c r="B358" s="78"/>
    </row>
    <row r="359" spans="1:2" x14ac:dyDescent="0.25">
      <c r="A359" s="78"/>
      <c r="B359" s="78"/>
    </row>
    <row r="360" spans="1:2" x14ac:dyDescent="0.25">
      <c r="A360" s="78"/>
      <c r="B360" s="78"/>
    </row>
    <row r="361" spans="1:2" x14ac:dyDescent="0.25">
      <c r="A361" s="78"/>
      <c r="B361" s="78"/>
    </row>
    <row r="362" spans="1:2" x14ac:dyDescent="0.25">
      <c r="A362" s="78"/>
      <c r="B362" s="78"/>
    </row>
    <row r="363" spans="1:2" x14ac:dyDescent="0.25">
      <c r="A363" s="78"/>
      <c r="B363" s="78"/>
    </row>
    <row r="364" spans="1:2" x14ac:dyDescent="0.25">
      <c r="A364" s="78"/>
      <c r="B364" s="78"/>
    </row>
    <row r="365" spans="1:2" x14ac:dyDescent="0.25">
      <c r="A365" s="78"/>
      <c r="B365" s="78"/>
    </row>
    <row r="366" spans="1:2" x14ac:dyDescent="0.25">
      <c r="A366" s="78"/>
      <c r="B366" s="78"/>
    </row>
    <row r="367" spans="1:2" x14ac:dyDescent="0.25">
      <c r="A367" s="78"/>
      <c r="B367" s="78"/>
    </row>
    <row r="368" spans="1:2" x14ac:dyDescent="0.25">
      <c r="A368" s="78"/>
      <c r="B368" s="78"/>
    </row>
    <row r="369" spans="1:2" x14ac:dyDescent="0.25">
      <c r="A369" s="78"/>
      <c r="B369" s="78"/>
    </row>
    <row r="370" spans="1:2" x14ac:dyDescent="0.25">
      <c r="A370" s="78"/>
      <c r="B370" s="78"/>
    </row>
  </sheetData>
  <mergeCells count="178">
    <mergeCell ref="B87:C87"/>
    <mergeCell ref="I93:K93"/>
    <mergeCell ref="A95:C95"/>
    <mergeCell ref="I103:J103"/>
    <mergeCell ref="GP86:GQ86"/>
    <mergeCell ref="GR86:GS86"/>
    <mergeCell ref="GT86:GU86"/>
    <mergeCell ref="GV86:GW86"/>
    <mergeCell ref="GX86:GY86"/>
    <mergeCell ref="GZ86:HA86"/>
    <mergeCell ref="GD86:GE86"/>
    <mergeCell ref="GF86:GG86"/>
    <mergeCell ref="GH86:GI86"/>
    <mergeCell ref="GJ86:GK86"/>
    <mergeCell ref="GL86:GM86"/>
    <mergeCell ref="GN86:GO86"/>
    <mergeCell ref="FR86:FS86"/>
    <mergeCell ref="FT86:FU86"/>
    <mergeCell ref="FV86:FW86"/>
    <mergeCell ref="FX86:FY86"/>
    <mergeCell ref="FZ86:GA86"/>
    <mergeCell ref="GB86:GC86"/>
    <mergeCell ref="FF86:FG86"/>
    <mergeCell ref="FH86:FI86"/>
    <mergeCell ref="FJ86:FK86"/>
    <mergeCell ref="FL86:FM86"/>
    <mergeCell ref="FN86:FO86"/>
    <mergeCell ref="FP86:FQ86"/>
    <mergeCell ref="ET86:EU86"/>
    <mergeCell ref="EV86:EW86"/>
    <mergeCell ref="EX86:EY86"/>
    <mergeCell ref="EZ86:FA86"/>
    <mergeCell ref="FB86:FC86"/>
    <mergeCell ref="FD86:FE86"/>
    <mergeCell ref="EH86:EI86"/>
    <mergeCell ref="EJ86:EK86"/>
    <mergeCell ref="EL86:EM86"/>
    <mergeCell ref="EN86:EO86"/>
    <mergeCell ref="EP86:EQ86"/>
    <mergeCell ref="ER86:ES86"/>
    <mergeCell ref="DV86:DW86"/>
    <mergeCell ref="DX86:DY86"/>
    <mergeCell ref="DZ86:EA86"/>
    <mergeCell ref="EB86:EC86"/>
    <mergeCell ref="ED86:EE86"/>
    <mergeCell ref="EF86:EG86"/>
    <mergeCell ref="DJ86:DK86"/>
    <mergeCell ref="DL86:DM86"/>
    <mergeCell ref="DN86:DO86"/>
    <mergeCell ref="DP86:DQ86"/>
    <mergeCell ref="DR86:DS86"/>
    <mergeCell ref="DT86:DU86"/>
    <mergeCell ref="CX86:CY86"/>
    <mergeCell ref="CZ86:DA86"/>
    <mergeCell ref="DB86:DC86"/>
    <mergeCell ref="DD86:DE86"/>
    <mergeCell ref="DF86:DG86"/>
    <mergeCell ref="DH86:DI86"/>
    <mergeCell ref="CL86:CM86"/>
    <mergeCell ref="CN86:CO86"/>
    <mergeCell ref="CP86:CQ86"/>
    <mergeCell ref="CR86:CS86"/>
    <mergeCell ref="CT86:CU86"/>
    <mergeCell ref="CV86:CW86"/>
    <mergeCell ref="BZ86:CA86"/>
    <mergeCell ref="CB86:CC86"/>
    <mergeCell ref="CD86:CE86"/>
    <mergeCell ref="CF86:CG86"/>
    <mergeCell ref="CH86:CI86"/>
    <mergeCell ref="CJ86:CK86"/>
    <mergeCell ref="BN86:BO86"/>
    <mergeCell ref="BP86:BQ86"/>
    <mergeCell ref="BR86:BS86"/>
    <mergeCell ref="BT86:BU86"/>
    <mergeCell ref="BV86:BW86"/>
    <mergeCell ref="BX86:BY86"/>
    <mergeCell ref="BB86:BC86"/>
    <mergeCell ref="BD86:BE86"/>
    <mergeCell ref="BF86:BG86"/>
    <mergeCell ref="BH86:BI86"/>
    <mergeCell ref="BJ86:BK86"/>
    <mergeCell ref="BL86:BM86"/>
    <mergeCell ref="AP86:AQ86"/>
    <mergeCell ref="AR86:AS86"/>
    <mergeCell ref="AT86:AU86"/>
    <mergeCell ref="AV86:AW86"/>
    <mergeCell ref="AX86:AY86"/>
    <mergeCell ref="AZ86:BA86"/>
    <mergeCell ref="AD86:AE86"/>
    <mergeCell ref="AF86:AG86"/>
    <mergeCell ref="AH86:AI86"/>
    <mergeCell ref="AJ86:AK86"/>
    <mergeCell ref="AL86:AM86"/>
    <mergeCell ref="AN86:AO86"/>
    <mergeCell ref="R86:S86"/>
    <mergeCell ref="T86:U86"/>
    <mergeCell ref="V86:W86"/>
    <mergeCell ref="X86:Y86"/>
    <mergeCell ref="Z86:AA86"/>
    <mergeCell ref="AB86:AC86"/>
    <mergeCell ref="B74:C74"/>
    <mergeCell ref="B76:C76"/>
    <mergeCell ref="B85:B86"/>
    <mergeCell ref="L86:M86"/>
    <mergeCell ref="N86:O86"/>
    <mergeCell ref="P86:Q86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A10:A11"/>
    <mergeCell ref="B10:C11"/>
    <mergeCell ref="D10:D11"/>
    <mergeCell ref="E10:K10"/>
    <mergeCell ref="B12:C12"/>
    <mergeCell ref="B13:C13"/>
    <mergeCell ref="H2:K2"/>
    <mergeCell ref="H3:K3"/>
    <mergeCell ref="H4:K4"/>
    <mergeCell ref="A7:K7"/>
    <mergeCell ref="A8:K8"/>
    <mergeCell ref="A9:K9"/>
  </mergeCells>
  <conditionalFormatting sqref="J67:K84">
    <cfRule type="expression" dxfId="19" priority="10">
      <formula>ROUND(J67,0)-J67&lt;&gt;0</formula>
    </cfRule>
  </conditionalFormatting>
  <conditionalFormatting sqref="J69:J70">
    <cfRule type="expression" dxfId="17" priority="9">
      <formula>ROUND(J69,0)-J69&lt;&gt;0</formula>
    </cfRule>
  </conditionalFormatting>
  <conditionalFormatting sqref="J58:K64">
    <cfRule type="expression" dxfId="15" priority="8">
      <formula>ROUND(J58,0)-J58&lt;&gt;0</formula>
    </cfRule>
  </conditionalFormatting>
  <conditionalFormatting sqref="I45:K55">
    <cfRule type="expression" dxfId="13" priority="7">
      <formula>ROUND(I45,0)-I45&lt;&gt;0</formula>
    </cfRule>
  </conditionalFormatting>
  <conditionalFormatting sqref="H38:J38 H31:J36">
    <cfRule type="expression" dxfId="11" priority="6">
      <formula>ROUND(H31,0)-H31&lt;&gt;0</formula>
    </cfRule>
  </conditionalFormatting>
  <conditionalFormatting sqref="H22:K22 H15:K20">
    <cfRule type="expression" dxfId="9" priority="5">
      <formula>ROUND(H15,0)-H15&lt;&gt;0</formula>
    </cfRule>
  </conditionalFormatting>
  <conditionalFormatting sqref="H24:K25">
    <cfRule type="expression" dxfId="7" priority="4">
      <formula>ROUND(H24,0)-H24&lt;&gt;0</formula>
    </cfRule>
  </conditionalFormatting>
  <conditionalFormatting sqref="H27">
    <cfRule type="expression" dxfId="5" priority="3">
      <formula>ROUND(H27,0)-H27&lt;&gt;0</formula>
    </cfRule>
  </conditionalFormatting>
  <conditionalFormatting sqref="H21:K21">
    <cfRule type="expression" dxfId="3" priority="2">
      <formula>ROUND(H21,0)-H21&lt;&gt;0</formula>
    </cfRule>
  </conditionalFormatting>
  <conditionalFormatting sqref="H37:J37">
    <cfRule type="expression" dxfId="1" priority="1">
      <formula>ROUND(H37,0)-H37&lt;&gt;0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Январь</vt:lpstr>
      <vt:lpstr>Февраль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2021-03-31T07:57:21Z</dcterms:modified>
</cp:coreProperties>
</file>