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" windowWidth="18135" windowHeight="12225" firstSheet="6" activeTab="12"/>
  </bookViews>
  <sheets>
    <sheet name="01 2012" sheetId="1" r:id="rId1"/>
    <sheet name="02 2012" sheetId="2" r:id="rId2"/>
    <sheet name="03 2012" sheetId="3" r:id="rId3"/>
    <sheet name="04 2012" sheetId="5" r:id="rId4"/>
    <sheet name="05 2012" sheetId="6" r:id="rId5"/>
    <sheet name="06 2012" sheetId="7" r:id="rId6"/>
    <sheet name="07 2012" sheetId="8" r:id="rId7"/>
    <sheet name="08 2012" sheetId="9" r:id="rId8"/>
    <sheet name="09 2012" sheetId="10" r:id="rId9"/>
    <sheet name="10 2012" sheetId="11" r:id="rId10"/>
    <sheet name="11 2012" sheetId="12" r:id="rId11"/>
    <sheet name="12 2012" sheetId="13" r:id="rId12"/>
    <sheet name="2012" sheetId="4" r:id="rId13"/>
  </sheets>
  <calcPr calcId="125725"/>
</workbook>
</file>

<file path=xl/calcChain.xml><?xml version="1.0" encoding="utf-8"?>
<calcChain xmlns="http://schemas.openxmlformats.org/spreadsheetml/2006/main">
  <c r="E15" i="13"/>
  <c r="E14"/>
  <c r="E13"/>
  <c r="I12"/>
  <c r="I11" s="1"/>
  <c r="F12"/>
  <c r="E12"/>
  <c r="H11"/>
  <c r="F11"/>
  <c r="H8"/>
  <c r="E8"/>
  <c r="F7"/>
  <c r="F8" s="1"/>
  <c r="E15" i="12"/>
  <c r="E14"/>
  <c r="E13"/>
  <c r="I12"/>
  <c r="I11" s="1"/>
  <c r="F12"/>
  <c r="E12"/>
  <c r="H11"/>
  <c r="F11"/>
  <c r="H8"/>
  <c r="E8"/>
  <c r="F7"/>
  <c r="F8" s="1"/>
  <c r="E15" i="11"/>
  <c r="E14"/>
  <c r="E13"/>
  <c r="F12"/>
  <c r="E12" s="1"/>
  <c r="I11"/>
  <c r="H11"/>
  <c r="F11"/>
  <c r="E11"/>
  <c r="E17" s="1"/>
  <c r="E18" s="1"/>
  <c r="H8"/>
  <c r="E8"/>
  <c r="F7"/>
  <c r="F8" s="1"/>
  <c r="E15" i="10"/>
  <c r="E14"/>
  <c r="E13"/>
  <c r="F12"/>
  <c r="E12"/>
  <c r="I11"/>
  <c r="H11"/>
  <c r="F11"/>
  <c r="E11"/>
  <c r="E17" s="1"/>
  <c r="E18" s="1"/>
  <c r="H8"/>
  <c r="E8"/>
  <c r="F7"/>
  <c r="F8" s="1"/>
  <c r="E15" i="9"/>
  <c r="E14"/>
  <c r="E13"/>
  <c r="F12"/>
  <c r="E12" s="1"/>
  <c r="I11"/>
  <c r="H11"/>
  <c r="F11"/>
  <c r="H8"/>
  <c r="E8"/>
  <c r="F7"/>
  <c r="F8" s="1"/>
  <c r="E15" i="8"/>
  <c r="E14"/>
  <c r="E13"/>
  <c r="I12"/>
  <c r="F12"/>
  <c r="E12" s="1"/>
  <c r="H11"/>
  <c r="F11"/>
  <c r="E11" s="1"/>
  <c r="E17" s="1"/>
  <c r="E18" s="1"/>
  <c r="H8"/>
  <c r="E8"/>
  <c r="F7"/>
  <c r="F8" s="1"/>
  <c r="E15" i="7"/>
  <c r="E14"/>
  <c r="E13"/>
  <c r="I12"/>
  <c r="I11" s="1"/>
  <c r="F12"/>
  <c r="E12"/>
  <c r="H11"/>
  <c r="F11"/>
  <c r="H8"/>
  <c r="F8"/>
  <c r="E8"/>
  <c r="F7"/>
  <c r="E14" i="6"/>
  <c r="I12"/>
  <c r="F12"/>
  <c r="E12"/>
  <c r="I11"/>
  <c r="H11"/>
  <c r="F11"/>
  <c r="E11"/>
  <c r="E17" s="1"/>
  <c r="E18" s="1"/>
  <c r="F8"/>
  <c r="F7"/>
  <c r="E15" i="2"/>
  <c r="E14"/>
  <c r="E13"/>
  <c r="I12"/>
  <c r="H12"/>
  <c r="F12"/>
  <c r="E12"/>
  <c r="I11"/>
  <c r="H11"/>
  <c r="F11"/>
  <c r="E11"/>
  <c r="F8"/>
  <c r="H7"/>
  <c r="E7"/>
  <c r="E17" s="1"/>
  <c r="E18" s="1"/>
  <c r="E15" i="1"/>
  <c r="E14"/>
  <c r="E13"/>
  <c r="I12"/>
  <c r="F12"/>
  <c r="E12" s="1"/>
  <c r="I11"/>
  <c r="E11" s="1"/>
  <c r="E17" s="1"/>
  <c r="E18" s="1"/>
  <c r="H11"/>
  <c r="F11"/>
  <c r="F8"/>
  <c r="H7"/>
  <c r="F7"/>
  <c r="E17" i="4" l="1"/>
  <c r="E18" s="1"/>
  <c r="E11" i="13"/>
  <c r="E17" s="1"/>
  <c r="E18" s="1"/>
  <c r="E11" i="12"/>
  <c r="E17" s="1"/>
  <c r="E18" s="1"/>
  <c r="E11" i="9"/>
  <c r="E17" s="1"/>
  <c r="E18" s="1"/>
  <c r="E17" i="5"/>
  <c r="E18" s="1"/>
  <c r="E17" i="3"/>
  <c r="E18" s="1"/>
  <c r="E11" i="7"/>
  <c r="E17" s="1"/>
  <c r="E18" s="1"/>
  <c r="F7" i="2"/>
</calcChain>
</file>

<file path=xl/sharedStrings.xml><?xml version="1.0" encoding="utf-8"?>
<sst xmlns="http://schemas.openxmlformats.org/spreadsheetml/2006/main" count="546" uniqueCount="45">
  <si>
    <t>Баланс</t>
  </si>
  <si>
    <t>электрической энергии в сети ОАО «Королевская электросеть »</t>
  </si>
  <si>
    <t>за   январь 2012 г.</t>
  </si>
  <si>
    <t>№№   пп</t>
  </si>
  <si>
    <t>Показатели</t>
  </si>
  <si>
    <t>ВСЕГО</t>
  </si>
  <si>
    <t>ВН</t>
  </si>
  <si>
    <t>СН1</t>
  </si>
  <si>
    <t>СН2</t>
  </si>
  <si>
    <t>НН</t>
  </si>
  <si>
    <t>Отпущено в сеть ОАО «Королевская электросеть » (п.1.1+ п.1.2+1.3)</t>
  </si>
  <si>
    <t>кВт*ч</t>
  </si>
  <si>
    <t>1.1.</t>
  </si>
  <si>
    <t>Отпущено в сеть ОАО «Королевская электросеть » из сети ОАО "МОЭСК"</t>
  </si>
  <si>
    <t>1.2.</t>
  </si>
  <si>
    <t>Отпущено в сеть ОАО «Королевская электросеть » от электростанций</t>
  </si>
  <si>
    <t>1.3.</t>
  </si>
  <si>
    <t>Отпущено в сеть ОАО «Королевская электросеть » из сетей смежной сетевой организации</t>
  </si>
  <si>
    <t>Полезный отпуск из сети
ОАО «Королевская электросеть » (п.2.1 + п.2.2+п.2.3)</t>
  </si>
  <si>
    <t>2.1.</t>
  </si>
  <si>
    <t>Потребителям ОАО «Королёвская электросеть СК»</t>
  </si>
  <si>
    <t>2.1.1.</t>
  </si>
  <si>
    <t>В т.ч. на производственные и хоз. нужды 
ОАО «Королевская электросеть »</t>
  </si>
  <si>
    <t>2.1.2.</t>
  </si>
  <si>
    <t>Население и приравненные к ним группы потребителей</t>
  </si>
  <si>
    <t>2.2.</t>
  </si>
  <si>
    <t>Потребителям иных сбытовых компаний</t>
  </si>
  <si>
    <t>2.3.</t>
  </si>
  <si>
    <t>Транзит в сети ОАО "МОЭСК" 
(ф-л _______________ ЭС)</t>
  </si>
  <si>
    <t>Фактические потери в сетях ОАО "Королевская электросеть "</t>
  </si>
  <si>
    <t>(п.1 - п.2)</t>
  </si>
  <si>
    <t>(п.3/п.1)*100</t>
  </si>
  <si>
    <t>%</t>
  </si>
  <si>
    <t>за   февраль 2012 г.</t>
  </si>
  <si>
    <t>за   май 2012 г.</t>
  </si>
  <si>
    <t>за   июнь 2012 г.</t>
  </si>
  <si>
    <t>за   июль 2012 г.</t>
  </si>
  <si>
    <t>за   август 2012 г.</t>
  </si>
  <si>
    <t>за   сентябрь 2012 г.</t>
  </si>
  <si>
    <t>за   октябрь 2012 г.</t>
  </si>
  <si>
    <t>за   ноябрь 2012 г.</t>
  </si>
  <si>
    <t>за   декабрь  2012 г.</t>
  </si>
  <si>
    <t>за   март 2012 г.</t>
  </si>
  <si>
    <t>за   апрель2012 г.</t>
  </si>
  <si>
    <t>за    2012 г.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</si>
</sst>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1"/>
      <name val="Arial Cyr"/>
      <charset val="204"/>
    </font>
    <font>
      <sz val="11"/>
      <name val="Arial Cyr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16" fontId="4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7" fillId="0" borderId="0" xfId="0" applyFont="1" applyFill="1"/>
    <xf numFmtId="3" fontId="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/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activeCell="E18" sqref="E18:I18"/>
    </sheetView>
  </sheetViews>
  <sheetFormatPr defaultRowHeight="15"/>
  <cols>
    <col min="1" max="1" width="9" bestFit="1" customWidth="1"/>
    <col min="2" max="2" width="33.140625" bestFit="1" customWidth="1"/>
    <col min="3" max="3" width="8.85546875" bestFit="1" customWidth="1"/>
    <col min="4" max="4" width="5.5703125" bestFit="1" customWidth="1"/>
    <col min="5" max="6" width="10.140625" bestFit="1" customWidth="1"/>
    <col min="7" max="7" width="4.5703125" bestFit="1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2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58633812</v>
      </c>
      <c r="F7" s="6">
        <f>E7-H7</f>
        <v>58543719</v>
      </c>
      <c r="G7" s="6"/>
      <c r="H7" s="6">
        <f>H8</f>
        <v>90093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v>58633812</v>
      </c>
      <c r="F8" s="6">
        <f>E8-H8</f>
        <v>58543719</v>
      </c>
      <c r="G8" s="6"/>
      <c r="H8" s="6">
        <v>90093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f>I11+H11+F11</f>
        <v>50704042</v>
      </c>
      <c r="F11" s="5">
        <f>F12</f>
        <v>29171</v>
      </c>
      <c r="G11" s="6"/>
      <c r="H11" s="5">
        <f>H12+H15</f>
        <v>7195841</v>
      </c>
      <c r="I11" s="5">
        <f>I12</f>
        <v>43479030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f>I12+H12+F12</f>
        <v>50273842</v>
      </c>
      <c r="F12" s="6">
        <f>F13</f>
        <v>29171</v>
      </c>
      <c r="G12" s="6"/>
      <c r="H12" s="9">
        <v>6765641</v>
      </c>
      <c r="I12" s="5">
        <f>I14+17750443</f>
        <v>43479030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f>F13</f>
        <v>29171</v>
      </c>
      <c r="F13" s="6">
        <v>29171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f>I14</f>
        <v>25728587</v>
      </c>
      <c r="F14" s="6"/>
      <c r="G14" s="6"/>
      <c r="H14" s="6"/>
      <c r="I14" s="6">
        <v>25728587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f>H15</f>
        <v>430200</v>
      </c>
      <c r="F15" s="6"/>
      <c r="G15" s="6"/>
      <c r="H15" s="6">
        <v>430200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7929770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13.524227283738604</v>
      </c>
      <c r="F18" s="29"/>
      <c r="G18" s="29"/>
      <c r="H18" s="29"/>
      <c r="I18" s="30"/>
    </row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39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52241664</v>
      </c>
      <c r="F7" s="5">
        <f>E7-H7</f>
        <v>52171063</v>
      </c>
      <c r="G7" s="5"/>
      <c r="H7" s="5">
        <v>70601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f>E7</f>
        <v>52241664</v>
      </c>
      <c r="F8" s="5">
        <f>F7</f>
        <v>52171063</v>
      </c>
      <c r="G8" s="5"/>
      <c r="H8" s="5">
        <f>H7</f>
        <v>70601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f>F11+H11+I11</f>
        <v>44986757</v>
      </c>
      <c r="F11" s="5">
        <f>F12</f>
        <v>33640</v>
      </c>
      <c r="G11" s="6"/>
      <c r="H11" s="5">
        <f>H12+H15</f>
        <v>8050172</v>
      </c>
      <c r="I11" s="5">
        <f>I12</f>
        <v>36902945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f>F12+H12+I12</f>
        <v>44608517</v>
      </c>
      <c r="F12" s="6">
        <f>F13</f>
        <v>33640</v>
      </c>
      <c r="G12" s="6"/>
      <c r="H12" s="9">
        <v>7671932</v>
      </c>
      <c r="I12" s="6">
        <v>36902945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f>F13</f>
        <v>33640</v>
      </c>
      <c r="F13" s="6">
        <v>33640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f>I14</f>
        <v>21830714</v>
      </c>
      <c r="F14" s="6"/>
      <c r="G14" s="6"/>
      <c r="H14" s="6"/>
      <c r="I14" s="6">
        <v>21830714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f>H15</f>
        <v>378240</v>
      </c>
      <c r="F15" s="6"/>
      <c r="G15" s="6"/>
      <c r="H15" s="6">
        <v>378240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7254907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13.887205047679952</v>
      </c>
      <c r="F18" s="29"/>
      <c r="G18" s="29"/>
      <c r="H18" s="29"/>
      <c r="I18" s="30"/>
    </row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40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54541756</v>
      </c>
      <c r="F7" s="5">
        <f>E7-H7</f>
        <v>54468612</v>
      </c>
      <c r="G7" s="5"/>
      <c r="H7" s="5">
        <v>73144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f>E7</f>
        <v>54541756</v>
      </c>
      <c r="F8" s="5">
        <f>F7</f>
        <v>54468612</v>
      </c>
      <c r="G8" s="5"/>
      <c r="H8" s="5">
        <f>H7</f>
        <v>73144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f>F11+H11+I11</f>
        <v>48194468</v>
      </c>
      <c r="F11" s="5">
        <f>F12</f>
        <v>22104</v>
      </c>
      <c r="G11" s="6"/>
      <c r="H11" s="5">
        <f>H12+H15</f>
        <v>8798812</v>
      </c>
      <c r="I11" s="5">
        <f>I12</f>
        <v>39373552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f>F12+H12+I12</f>
        <v>47760908</v>
      </c>
      <c r="F12" s="6">
        <f>F13</f>
        <v>22104</v>
      </c>
      <c r="G12" s="6"/>
      <c r="H12" s="9">
        <v>8365252</v>
      </c>
      <c r="I12" s="6">
        <f>I14+15593923</f>
        <v>39373552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f>F13</f>
        <v>22104</v>
      </c>
      <c r="F13" s="6">
        <v>22104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f>I14</f>
        <v>23779629</v>
      </c>
      <c r="F14" s="6"/>
      <c r="G14" s="6"/>
      <c r="H14" s="6"/>
      <c r="I14" s="6">
        <v>23779629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f>H15</f>
        <v>433560</v>
      </c>
      <c r="F15" s="6"/>
      <c r="G15" s="6"/>
      <c r="H15" s="6">
        <v>433560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6347288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11.637483765649202</v>
      </c>
      <c r="F18" s="29"/>
      <c r="G18" s="29"/>
      <c r="H18" s="29"/>
      <c r="I18" s="30"/>
    </row>
    <row r="22" spans="1:9" ht="15" customHeight="1"/>
    <row r="23" spans="1:9" ht="18" customHeight="1"/>
    <row r="26" spans="1:9" ht="15.75" customHeight="1"/>
    <row r="27" spans="1:9" ht="15.75" customHeight="1"/>
    <row r="28" spans="1:9" ht="15" customHeight="1"/>
    <row r="29" spans="1:9" ht="15" customHeight="1"/>
    <row r="30" spans="1:9" ht="15" customHeight="1"/>
    <row r="31" spans="1:9" ht="15.75" customHeight="1"/>
    <row r="32" spans="1:9" ht="15.75" customHeight="1"/>
    <row r="33" ht="15" customHeight="1"/>
    <row r="34" ht="15" customHeight="1"/>
    <row r="35" ht="15.75" customHeight="1"/>
    <row r="36" ht="15.75" customHeight="1"/>
    <row r="37" ht="15.75" customHeight="1"/>
    <row r="38" ht="15.75" customHeight="1"/>
    <row r="39" ht="15.75" customHeight="1"/>
    <row r="40" ht="15" customHeight="1"/>
    <row r="41" ht="15" customHeight="1"/>
    <row r="42" ht="15" customHeight="1"/>
    <row r="43" ht="15" customHeight="1"/>
    <row r="45" ht="15.75" customHeight="1"/>
    <row r="46" ht="15" customHeight="1"/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41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63153779</v>
      </c>
      <c r="F7" s="5">
        <f>E7-H7</f>
        <v>63054415</v>
      </c>
      <c r="G7" s="5"/>
      <c r="H7" s="5">
        <v>99364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f>E7</f>
        <v>63153779</v>
      </c>
      <c r="F8" s="5">
        <f>F7</f>
        <v>63054415</v>
      </c>
      <c r="G8" s="5"/>
      <c r="H8" s="5">
        <f>H7</f>
        <v>99364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f>F11+H11+I11</f>
        <v>49386187</v>
      </c>
      <c r="F11" s="5">
        <f>F12</f>
        <v>34621</v>
      </c>
      <c r="G11" s="6"/>
      <c r="H11" s="5">
        <f>H12+H15</f>
        <v>8870819</v>
      </c>
      <c r="I11" s="5">
        <f>I12</f>
        <v>40480747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f>F12+H12+I12</f>
        <v>48979027</v>
      </c>
      <c r="F12" s="6">
        <f>F13</f>
        <v>34621</v>
      </c>
      <c r="G12" s="6"/>
      <c r="H12" s="9">
        <v>8463659</v>
      </c>
      <c r="I12" s="6">
        <f>I14+15771164+4010</f>
        <v>40480747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f>F13</f>
        <v>34621</v>
      </c>
      <c r="F13" s="6">
        <v>34621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f>I14</f>
        <v>24705573</v>
      </c>
      <c r="F14" s="6"/>
      <c r="G14" s="6"/>
      <c r="H14" s="6"/>
      <c r="I14" s="6">
        <v>24705573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f>H15</f>
        <v>407160</v>
      </c>
      <c r="F15" s="6"/>
      <c r="G15" s="6"/>
      <c r="H15" s="6">
        <v>407160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13767592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21.800107955535012</v>
      </c>
      <c r="F18" s="29"/>
      <c r="G18" s="29"/>
      <c r="H18" s="29"/>
      <c r="I18" s="30"/>
    </row>
    <row r="22" spans="1:9" ht="15" customHeight="1"/>
    <row r="23" spans="1:9" ht="18" customHeight="1"/>
    <row r="26" spans="1:9" ht="15.75" customHeight="1"/>
    <row r="27" spans="1:9" ht="15.75" customHeight="1"/>
    <row r="28" spans="1:9" ht="15" customHeight="1"/>
    <row r="29" spans="1:9" ht="15" customHeight="1"/>
    <row r="30" spans="1:9" ht="15" customHeight="1"/>
    <row r="31" spans="1:9" ht="15.75" customHeight="1"/>
    <row r="32" spans="1:9" ht="15.75" customHeight="1"/>
    <row r="33" ht="15" customHeight="1"/>
    <row r="34" ht="15" customHeight="1"/>
    <row r="35" ht="15.75" customHeight="1"/>
    <row r="36" ht="15.75" customHeight="1"/>
    <row r="37" ht="15.75" customHeight="1"/>
    <row r="38" ht="15.75" customHeight="1"/>
    <row r="39" ht="15.75" customHeight="1"/>
    <row r="40" ht="15" customHeight="1"/>
    <row r="41" ht="15" customHeight="1"/>
    <row r="42" ht="15" customHeight="1"/>
    <row r="43" ht="15" customHeight="1"/>
    <row r="45" ht="15.75" customHeight="1"/>
    <row r="46" ht="15" customHeight="1"/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selection sqref="A1:I1"/>
    </sheetView>
  </sheetViews>
  <sheetFormatPr defaultRowHeight="15"/>
  <cols>
    <col min="2" max="2" width="14.140625" customWidth="1"/>
    <col min="3" max="3" width="15.28515625" customWidth="1"/>
    <col min="4" max="4" width="5.5703125" bestFit="1" customWidth="1"/>
    <col min="5" max="5" width="11.140625" bestFit="1" customWidth="1"/>
    <col min="6" max="6" width="11.140625" customWidth="1"/>
    <col min="7" max="7" width="7.7109375" customWidth="1"/>
    <col min="8" max="8" width="10.140625" bestFit="1" customWidth="1"/>
    <col min="9" max="9" width="11.140625" bestFit="1" customWidth="1"/>
  </cols>
  <sheetData>
    <row r="1" spans="1:9" ht="15.75" customHeigh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44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597998770</v>
      </c>
      <c r="F7" s="5">
        <v>597116877</v>
      </c>
      <c r="G7" s="5"/>
      <c r="H7" s="5">
        <v>881893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v>597998770</v>
      </c>
      <c r="F8" s="5">
        <v>597116877</v>
      </c>
      <c r="G8" s="5"/>
      <c r="H8" s="5">
        <v>881893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v>525460218</v>
      </c>
      <c r="F11" s="5">
        <v>251155</v>
      </c>
      <c r="G11" s="5">
        <v>0</v>
      </c>
      <c r="H11" s="5">
        <v>84662530</v>
      </c>
      <c r="I11" s="5">
        <v>440546533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v>521153418</v>
      </c>
      <c r="F12" s="5">
        <v>251155</v>
      </c>
      <c r="G12" s="5">
        <v>0</v>
      </c>
      <c r="H12" s="5">
        <v>80355730</v>
      </c>
      <c r="I12" s="5">
        <v>440546533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v>251155</v>
      </c>
      <c r="F13" s="5">
        <v>251155</v>
      </c>
      <c r="G13" s="5">
        <v>0</v>
      </c>
      <c r="H13" s="5">
        <v>0</v>
      </c>
      <c r="I13" s="5">
        <v>0</v>
      </c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v>264331305</v>
      </c>
      <c r="F14" s="5">
        <v>0</v>
      </c>
      <c r="G14" s="5">
        <v>0</v>
      </c>
      <c r="H14" s="5">
        <v>0</v>
      </c>
      <c r="I14" s="5">
        <v>264331305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v>4306800</v>
      </c>
      <c r="F15" s="5">
        <v>0</v>
      </c>
      <c r="G15" s="5">
        <v>0</v>
      </c>
      <c r="H15" s="5">
        <v>4306800</v>
      </c>
      <c r="I15" s="5">
        <v>0</v>
      </c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72538552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12.130217592253576</v>
      </c>
      <c r="F18" s="29"/>
      <c r="G18" s="29"/>
      <c r="H18" s="29"/>
      <c r="I18" s="30"/>
    </row>
    <row r="23" spans="1:9" ht="15" customHeight="1"/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33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f>E8</f>
        <v>59432206</v>
      </c>
      <c r="F7" s="6">
        <f>E7-H7</f>
        <v>59331863</v>
      </c>
      <c r="G7" s="6"/>
      <c r="H7" s="6">
        <f>H8</f>
        <v>100343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v>59432206</v>
      </c>
      <c r="F8" s="6">
        <f>E8-H8</f>
        <v>59331863</v>
      </c>
      <c r="G8" s="6"/>
      <c r="H8" s="6">
        <v>100343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f>I11+H11+F11</f>
        <v>49760628</v>
      </c>
      <c r="F11" s="5">
        <f>F12</f>
        <v>37447</v>
      </c>
      <c r="G11" s="6"/>
      <c r="H11" s="5">
        <f>H12+H15</f>
        <v>7532046</v>
      </c>
      <c r="I11" s="5">
        <f>I12</f>
        <v>42191135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f>I12+H12+F12</f>
        <v>49276788</v>
      </c>
      <c r="F12" s="6">
        <f>F13</f>
        <v>37447</v>
      </c>
      <c r="G12" s="6"/>
      <c r="H12" s="9">
        <f>6816118+232088</f>
        <v>7048206</v>
      </c>
      <c r="I12" s="5">
        <f>I14+17494706</f>
        <v>42191135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f>F13</f>
        <v>37447</v>
      </c>
      <c r="F13" s="6">
        <v>37447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f>I14</f>
        <v>24696429</v>
      </c>
      <c r="F14" s="6"/>
      <c r="G14" s="6"/>
      <c r="H14" s="6"/>
      <c r="I14" s="6">
        <v>24696429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f>H15</f>
        <v>483840</v>
      </c>
      <c r="F15" s="6"/>
      <c r="G15" s="6"/>
      <c r="H15" s="6">
        <v>483840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9671578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16.273294651051653</v>
      </c>
      <c r="F18" s="29"/>
      <c r="G18" s="29"/>
      <c r="H18" s="29"/>
      <c r="I18" s="30"/>
    </row>
    <row r="22" spans="1:9" ht="15" customHeight="1"/>
    <row r="23" spans="1:9" ht="18" customHeight="1"/>
    <row r="26" spans="1:9" ht="15.75" customHeight="1"/>
    <row r="27" spans="1:9" ht="15.75" customHeight="1"/>
    <row r="28" spans="1:9" ht="15" customHeight="1"/>
    <row r="29" spans="1:9" ht="15" customHeight="1"/>
    <row r="30" spans="1:9" ht="15" customHeight="1"/>
    <row r="31" spans="1:9" ht="15.75" customHeight="1"/>
    <row r="32" spans="1:9" ht="15.75" customHeight="1"/>
    <row r="33" ht="15" customHeight="1"/>
    <row r="34" ht="1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" customHeight="1"/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42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55422809</v>
      </c>
      <c r="F7" s="6">
        <v>55331862</v>
      </c>
      <c r="G7" s="6"/>
      <c r="H7" s="6">
        <v>90947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v>55422809</v>
      </c>
      <c r="F8" s="6">
        <v>55331862</v>
      </c>
      <c r="G8" s="6"/>
      <c r="H8" s="6">
        <v>90947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v>48689798</v>
      </c>
      <c r="F11" s="5">
        <v>30907</v>
      </c>
      <c r="G11" s="6"/>
      <c r="H11" s="5">
        <v>7873535</v>
      </c>
      <c r="I11" s="5">
        <v>40785356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v>48272318</v>
      </c>
      <c r="F12" s="6">
        <v>30907</v>
      </c>
      <c r="G12" s="6"/>
      <c r="H12" s="9">
        <v>7456055</v>
      </c>
      <c r="I12" s="5">
        <v>40785356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v>30907</v>
      </c>
      <c r="F13" s="6">
        <v>30907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v>23427143</v>
      </c>
      <c r="F14" s="6"/>
      <c r="G14" s="6"/>
      <c r="H14" s="6"/>
      <c r="I14" s="6">
        <v>23427143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v>417480</v>
      </c>
      <c r="F15" s="6"/>
      <c r="G15" s="6"/>
      <c r="H15" s="6">
        <v>417480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6733011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12.14844776272527</v>
      </c>
      <c r="F18" s="29"/>
      <c r="G18" s="29"/>
      <c r="H18" s="29"/>
      <c r="I18" s="30"/>
    </row>
    <row r="22" spans="1:9" ht="15" customHeight="1"/>
    <row r="23" spans="1:9" ht="18" customHeight="1"/>
    <row r="26" spans="1:9" ht="15.75" customHeight="1"/>
    <row r="27" spans="1:9" ht="15.75" customHeight="1"/>
    <row r="28" spans="1:9" ht="15" customHeight="1"/>
    <row r="29" spans="1:9" ht="15" customHeight="1"/>
    <row r="30" spans="1:9" ht="15" customHeight="1"/>
    <row r="31" spans="1:9" ht="15.75" customHeight="1"/>
    <row r="32" spans="1:9" ht="15.75" customHeight="1"/>
    <row r="33" ht="15" customHeight="1"/>
    <row r="34" ht="1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" customHeight="1"/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7109375" bestFit="1" customWidth="1"/>
    <col min="7" max="7" width="4.5703125" customWidth="1"/>
    <col min="8" max="9" width="10.710937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43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47266716</v>
      </c>
      <c r="F7" s="6">
        <v>47199056</v>
      </c>
      <c r="G7" s="6"/>
      <c r="H7" s="6">
        <v>67660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v>47266716</v>
      </c>
      <c r="F8" s="6">
        <v>47199056</v>
      </c>
      <c r="G8" s="6"/>
      <c r="H8" s="6">
        <v>67660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v>43984030</v>
      </c>
      <c r="F11" s="5">
        <v>4569</v>
      </c>
      <c r="G11" s="6"/>
      <c r="H11" s="5">
        <v>7081152</v>
      </c>
      <c r="I11" s="5">
        <v>36898309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v>43634350</v>
      </c>
      <c r="F12" s="6">
        <v>4569</v>
      </c>
      <c r="G12" s="6"/>
      <c r="H12" s="9">
        <v>6731472</v>
      </c>
      <c r="I12" s="5">
        <v>36898309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v>4569</v>
      </c>
      <c r="F13" s="6">
        <v>4569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v>22359659</v>
      </c>
      <c r="F14" s="6"/>
      <c r="G14" s="6"/>
      <c r="H14" s="6"/>
      <c r="I14" s="6">
        <v>22359659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v>349680</v>
      </c>
      <c r="F15" s="6"/>
      <c r="G15" s="6"/>
      <c r="H15" s="6">
        <v>349680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3282686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6.9450266018058038</v>
      </c>
      <c r="F18" s="29"/>
      <c r="G18" s="29"/>
      <c r="H18" s="29"/>
      <c r="I18" s="30"/>
    </row>
  </sheetData>
  <mergeCells count="17">
    <mergeCell ref="B17:B18"/>
    <mergeCell ref="E17:I17"/>
    <mergeCell ref="E18:I18"/>
    <mergeCell ref="B11:C11"/>
    <mergeCell ref="B12:C12"/>
    <mergeCell ref="B13:C13"/>
    <mergeCell ref="B14:C14"/>
    <mergeCell ref="B15:C15"/>
    <mergeCell ref="B16:C16"/>
    <mergeCell ref="B8:C8"/>
    <mergeCell ref="B9:C9"/>
    <mergeCell ref="B10:C10"/>
    <mergeCell ref="A1:I1"/>
    <mergeCell ref="A2:I2"/>
    <mergeCell ref="A3:I3"/>
    <mergeCell ref="B6:C6"/>
    <mergeCell ref="B7:C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8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34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41724999</v>
      </c>
      <c r="F7" s="5">
        <f>E7-H7</f>
        <v>41679877</v>
      </c>
      <c r="G7" s="5"/>
      <c r="H7" s="5">
        <v>45122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v>41724999</v>
      </c>
      <c r="F8" s="5">
        <f>E8-H8</f>
        <v>41679877</v>
      </c>
      <c r="G8" s="5"/>
      <c r="H8" s="5">
        <v>45122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f>I11+H11+F11</f>
        <v>39673679</v>
      </c>
      <c r="F11" s="5">
        <f>F12</f>
        <v>2820</v>
      </c>
      <c r="G11" s="6"/>
      <c r="H11" s="5">
        <f>H12+H15</f>
        <v>6005978</v>
      </c>
      <c r="I11" s="5">
        <f>I12</f>
        <v>33664881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f>I12+H12+F12</f>
        <v>39435959</v>
      </c>
      <c r="F12" s="6">
        <f>F13</f>
        <v>2820</v>
      </c>
      <c r="G12" s="6"/>
      <c r="H12" s="9">
        <v>5768258</v>
      </c>
      <c r="I12" s="6">
        <f>I14+12639185</f>
        <v>33664881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v>2820</v>
      </c>
      <c r="F13" s="6">
        <v>2820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f>I14</f>
        <v>21025696</v>
      </c>
      <c r="F14" s="6"/>
      <c r="G14" s="6"/>
      <c r="H14" s="6"/>
      <c r="I14" s="6">
        <v>21025696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v>237720</v>
      </c>
      <c r="F15" s="6"/>
      <c r="G15" s="6"/>
      <c r="H15" s="6">
        <v>237720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2051320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4.9162853185448849</v>
      </c>
      <c r="F18" s="29"/>
      <c r="G18" s="29"/>
      <c r="H18" s="29"/>
      <c r="I18" s="30"/>
    </row>
    <row r="22" spans="1:9" ht="15" customHeight="1"/>
    <row r="23" spans="1:9" ht="18" customHeight="1"/>
    <row r="26" spans="1:9" ht="15.75" customHeight="1"/>
    <row r="27" spans="1:9" ht="15.75" customHeight="1"/>
    <row r="28" spans="1:9" ht="15" customHeight="1"/>
    <row r="29" spans="1:9" ht="15" customHeight="1"/>
    <row r="30" spans="1:9" ht="15" customHeight="1"/>
    <row r="31" spans="1:9" ht="15.75" customHeight="1"/>
    <row r="32" spans="1:9" ht="15.75" customHeight="1"/>
    <row r="33" ht="15" customHeight="1"/>
    <row r="34" ht="15" customHeight="1"/>
    <row r="35" ht="15.75" customHeight="1"/>
    <row r="36" ht="15.75" customHeight="1"/>
    <row r="37" ht="15.75" customHeight="1"/>
    <row r="38" ht="15.75" customHeight="1"/>
    <row r="39" ht="15.7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7" ht="15.75" customHeight="1"/>
    <row r="48" ht="15" customHeight="1"/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6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35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39188456</v>
      </c>
      <c r="F7" s="5">
        <f>E7-H7</f>
        <v>39123570</v>
      </c>
      <c r="G7" s="5"/>
      <c r="H7" s="5">
        <v>64886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f>E7</f>
        <v>39188456</v>
      </c>
      <c r="F8" s="5">
        <f>E8-H8</f>
        <v>39123570</v>
      </c>
      <c r="G8" s="5"/>
      <c r="H8" s="5">
        <f>H7</f>
        <v>64886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f>I11+H11+F11</f>
        <v>37637667</v>
      </c>
      <c r="F11" s="5">
        <f>F12</f>
        <v>18336</v>
      </c>
      <c r="G11" s="6"/>
      <c r="H11" s="5">
        <f>H12+H15</f>
        <v>5293726</v>
      </c>
      <c r="I11" s="5">
        <f>I12</f>
        <v>32325605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f>I12+H12+F12</f>
        <v>37394667</v>
      </c>
      <c r="F12" s="6">
        <f>F13</f>
        <v>18336</v>
      </c>
      <c r="G12" s="6"/>
      <c r="H12" s="9">
        <v>5050726</v>
      </c>
      <c r="I12" s="6">
        <f>I14+12256170</f>
        <v>32325605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f>F13</f>
        <v>18336</v>
      </c>
      <c r="F13" s="6">
        <v>18336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f>I14</f>
        <v>20069435</v>
      </c>
      <c r="F14" s="6"/>
      <c r="G14" s="6"/>
      <c r="H14" s="6"/>
      <c r="I14" s="6">
        <v>20069435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f>H15</f>
        <v>243000</v>
      </c>
      <c r="F15" s="6"/>
      <c r="G15" s="6"/>
      <c r="H15" s="6">
        <v>243000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1550789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3.9572597603743307</v>
      </c>
      <c r="F18" s="29"/>
      <c r="G18" s="29"/>
      <c r="H18" s="29"/>
      <c r="I18" s="30"/>
    </row>
    <row r="22" spans="1:9" ht="15" customHeight="1"/>
    <row r="23" spans="1:9" ht="18" customHeight="1"/>
    <row r="26" spans="1:9" ht="15.75" customHeight="1"/>
    <row r="27" spans="1:9" ht="15.75" customHeight="1"/>
    <row r="28" spans="1:9" ht="15" customHeight="1"/>
    <row r="29" spans="1:9" ht="15" customHeight="1"/>
    <row r="30" spans="1:9" ht="15" customHeight="1"/>
    <row r="31" spans="1:9" ht="15.75" customHeight="1"/>
    <row r="32" spans="1:9" ht="15.75" customHeight="1"/>
    <row r="33" ht="15" customHeight="1"/>
    <row r="34" ht="15" customHeight="1"/>
    <row r="35" ht="15.75" customHeight="1"/>
    <row r="36" ht="15.75" customHeight="1"/>
    <row r="37" ht="15.75" customHeight="1"/>
    <row r="38" ht="15.75" customHeight="1"/>
    <row r="39" ht="15.75" customHeight="1"/>
    <row r="40" ht="15" customHeight="1"/>
    <row r="41" ht="15" customHeight="1"/>
    <row r="42" ht="15" customHeight="1"/>
    <row r="43" ht="15" customHeight="1"/>
    <row r="45" ht="15.75" customHeight="1"/>
    <row r="46" ht="15" customHeight="1"/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36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40834519</v>
      </c>
      <c r="F7" s="5">
        <f>E7-H7</f>
        <v>40768405</v>
      </c>
      <c r="G7" s="5"/>
      <c r="H7" s="5">
        <v>66114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f>E7</f>
        <v>40834519</v>
      </c>
      <c r="F8" s="5">
        <f>F7</f>
        <v>40768405</v>
      </c>
      <c r="G8" s="5"/>
      <c r="H8" s="5">
        <f>H7</f>
        <v>66114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f>F11+H11+I11</f>
        <v>37146279</v>
      </c>
      <c r="F11" s="5">
        <f>F12</f>
        <v>14117</v>
      </c>
      <c r="G11" s="6"/>
      <c r="H11" s="5">
        <f>H12+H15</f>
        <v>5689745</v>
      </c>
      <c r="I11" s="5">
        <v>31442417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f>F12+H12+I12</f>
        <v>36859719</v>
      </c>
      <c r="F12" s="6">
        <f>F13</f>
        <v>14117</v>
      </c>
      <c r="G12" s="6"/>
      <c r="H12" s="9">
        <v>5403185</v>
      </c>
      <c r="I12" s="6">
        <f>I11</f>
        <v>31442417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f>F13</f>
        <v>14117</v>
      </c>
      <c r="F13" s="6">
        <v>14117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f>I14</f>
        <v>18812617</v>
      </c>
      <c r="F14" s="6"/>
      <c r="G14" s="6"/>
      <c r="H14" s="6"/>
      <c r="I14" s="6">
        <v>18812617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f>H15</f>
        <v>286560</v>
      </c>
      <c r="F15" s="6"/>
      <c r="G15" s="6"/>
      <c r="H15" s="6">
        <v>286560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3688240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9.0321622252976699</v>
      </c>
      <c r="F18" s="29"/>
      <c r="G18" s="29"/>
      <c r="H18" s="29"/>
      <c r="I18" s="30"/>
    </row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I18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 s="14" customFormat="1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 s="14" customFormat="1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 s="14" customFormat="1">
      <c r="A3" s="17" t="s">
        <v>37</v>
      </c>
      <c r="B3" s="18"/>
      <c r="C3" s="18"/>
      <c r="D3" s="18"/>
      <c r="E3" s="18"/>
      <c r="F3" s="18"/>
      <c r="G3" s="18"/>
      <c r="H3" s="18"/>
      <c r="I3" s="18"/>
    </row>
    <row r="4" spans="1:9" s="14" customFormat="1">
      <c r="A4" s="12"/>
      <c r="B4" s="12"/>
      <c r="C4" s="12"/>
      <c r="D4" s="12"/>
      <c r="E4" s="12"/>
      <c r="F4" s="12"/>
      <c r="G4" s="12"/>
      <c r="H4" s="12"/>
      <c r="I4" s="12"/>
    </row>
    <row r="5" spans="1:9" s="14" customFormat="1">
      <c r="A5" s="12"/>
      <c r="B5" s="12"/>
      <c r="C5" s="12"/>
      <c r="D5" s="12"/>
      <c r="E5" s="12"/>
      <c r="F5" s="12"/>
      <c r="G5" s="12"/>
      <c r="H5" s="12"/>
      <c r="I5" s="12"/>
    </row>
    <row r="6" spans="1:9" s="14" customFormat="1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s="14" customFormat="1" ht="39.950000000000003" customHeight="1">
      <c r="A7" s="3">
        <v>1</v>
      </c>
      <c r="B7" s="21" t="s">
        <v>10</v>
      </c>
      <c r="C7" s="21"/>
      <c r="D7" s="4" t="s">
        <v>11</v>
      </c>
      <c r="E7" s="5">
        <v>41528084</v>
      </c>
      <c r="F7" s="5">
        <f>E7-H7</f>
        <v>41465219</v>
      </c>
      <c r="G7" s="5"/>
      <c r="H7" s="5">
        <v>62865</v>
      </c>
      <c r="I7" s="6"/>
    </row>
    <row r="8" spans="1:9" s="14" customFormat="1" ht="39.950000000000003" customHeight="1">
      <c r="A8" s="7" t="s">
        <v>12</v>
      </c>
      <c r="B8" s="22" t="s">
        <v>13</v>
      </c>
      <c r="C8" s="22"/>
      <c r="D8" s="4" t="s">
        <v>11</v>
      </c>
      <c r="E8" s="5">
        <f>E7</f>
        <v>41528084</v>
      </c>
      <c r="F8" s="5">
        <f>F7</f>
        <v>41465219</v>
      </c>
      <c r="G8" s="5"/>
      <c r="H8" s="5">
        <f>H7</f>
        <v>62865</v>
      </c>
      <c r="I8" s="6"/>
    </row>
    <row r="9" spans="1:9" s="14" customFormat="1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s="14" customFormat="1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s="14" customFormat="1" ht="39.950000000000003" customHeight="1">
      <c r="A11" s="3">
        <v>2</v>
      </c>
      <c r="B11" s="21" t="s">
        <v>18</v>
      </c>
      <c r="C11" s="21"/>
      <c r="D11" s="4" t="s">
        <v>11</v>
      </c>
      <c r="E11" s="5">
        <f>F11+H11+I11</f>
        <v>36883608</v>
      </c>
      <c r="F11" s="5">
        <f>F12</f>
        <v>8634</v>
      </c>
      <c r="G11" s="6"/>
      <c r="H11" s="5">
        <f>H12+H15</f>
        <v>5859334</v>
      </c>
      <c r="I11" s="5">
        <f>I12</f>
        <v>31015640</v>
      </c>
    </row>
    <row r="12" spans="1:9" s="14" customFormat="1" ht="39.950000000000003" customHeight="1">
      <c r="A12" s="4" t="s">
        <v>19</v>
      </c>
      <c r="B12" s="22" t="s">
        <v>20</v>
      </c>
      <c r="C12" s="22"/>
      <c r="D12" s="4" t="s">
        <v>11</v>
      </c>
      <c r="E12" s="5">
        <f>F12+H12+I12</f>
        <v>36592488</v>
      </c>
      <c r="F12" s="6">
        <f>F13</f>
        <v>8634</v>
      </c>
      <c r="G12" s="6"/>
      <c r="H12" s="13">
        <v>5568214</v>
      </c>
      <c r="I12" s="6">
        <v>31015640</v>
      </c>
    </row>
    <row r="13" spans="1:9" s="14" customFormat="1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f>F13</f>
        <v>8634</v>
      </c>
      <c r="F13" s="6">
        <v>8634</v>
      </c>
      <c r="G13" s="6"/>
      <c r="H13" s="6"/>
      <c r="I13" s="6"/>
    </row>
    <row r="14" spans="1:9" s="14" customFormat="1" ht="39.950000000000003" customHeight="1">
      <c r="A14" s="4" t="s">
        <v>23</v>
      </c>
      <c r="B14" s="15" t="s">
        <v>24</v>
      </c>
      <c r="C14" s="16"/>
      <c r="D14" s="4"/>
      <c r="E14" s="5">
        <f>I14</f>
        <v>17768631</v>
      </c>
      <c r="F14" s="6"/>
      <c r="G14" s="6"/>
      <c r="H14" s="6"/>
      <c r="I14" s="6">
        <v>17768631</v>
      </c>
    </row>
    <row r="15" spans="1:9" s="14" customFormat="1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f>H15</f>
        <v>291120</v>
      </c>
      <c r="F15" s="6"/>
      <c r="G15" s="6"/>
      <c r="H15" s="6">
        <v>291120</v>
      </c>
      <c r="I15" s="6"/>
    </row>
    <row r="16" spans="1:9" s="14" customFormat="1" ht="39.950000000000003" customHeight="1">
      <c r="A16" s="4" t="s">
        <v>27</v>
      </c>
      <c r="B16" s="23" t="s">
        <v>28</v>
      </c>
      <c r="C16" s="24"/>
      <c r="D16" s="4" t="s">
        <v>11</v>
      </c>
      <c r="E16" s="5"/>
      <c r="F16" s="6"/>
      <c r="G16" s="6"/>
      <c r="H16" s="6"/>
      <c r="I16" s="6"/>
    </row>
    <row r="17" spans="1:9" s="14" customFormat="1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4644476</v>
      </c>
      <c r="F17" s="26"/>
      <c r="G17" s="26"/>
      <c r="H17" s="26"/>
      <c r="I17" s="27"/>
    </row>
    <row r="18" spans="1:9" s="14" customFormat="1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11.183940005515304</v>
      </c>
      <c r="F18" s="29"/>
      <c r="G18" s="29"/>
      <c r="H18" s="29"/>
      <c r="I18" s="30"/>
    </row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90"/>
  <sheetViews>
    <sheetView workbookViewId="0">
      <selection sqref="A1:I1"/>
    </sheetView>
  </sheetViews>
  <sheetFormatPr defaultRowHeight="15"/>
  <cols>
    <col min="1" max="1" width="9" customWidth="1"/>
    <col min="2" max="2" width="25.140625" bestFit="1" customWidth="1"/>
    <col min="3" max="3" width="8.85546875" customWidth="1"/>
    <col min="4" max="4" width="5.5703125" customWidth="1"/>
    <col min="5" max="6" width="10.140625" bestFit="1" customWidth="1"/>
    <col min="7" max="7" width="4.5703125" customWidth="1"/>
    <col min="9" max="9" width="10.140625" bestFit="1" customWidth="1"/>
  </cols>
  <sheetData>
    <row r="1" spans="1:9">
      <c r="A1" s="17" t="s">
        <v>0</v>
      </c>
      <c r="B1" s="17"/>
      <c r="C1" s="17"/>
      <c r="D1" s="17"/>
      <c r="E1" s="17"/>
      <c r="F1" s="17"/>
      <c r="G1" s="17"/>
      <c r="H1" s="17"/>
      <c r="I1" s="17"/>
    </row>
    <row r="2" spans="1:9">
      <c r="A2" s="17" t="s">
        <v>1</v>
      </c>
      <c r="B2" s="17"/>
      <c r="C2" s="17"/>
      <c r="D2" s="17"/>
      <c r="E2" s="17"/>
      <c r="F2" s="17"/>
      <c r="G2" s="17"/>
      <c r="H2" s="17"/>
      <c r="I2" s="17"/>
    </row>
    <row r="3" spans="1:9">
      <c r="A3" s="17" t="s">
        <v>38</v>
      </c>
      <c r="B3" s="18"/>
      <c r="C3" s="18"/>
      <c r="D3" s="18"/>
      <c r="E3" s="18"/>
      <c r="F3" s="18"/>
      <c r="G3" s="18"/>
      <c r="H3" s="18"/>
      <c r="I3" s="18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 ht="39.950000000000003" customHeight="1">
      <c r="A6" s="2" t="s">
        <v>3</v>
      </c>
      <c r="B6" s="19" t="s">
        <v>4</v>
      </c>
      <c r="C6" s="20"/>
      <c r="D6" s="2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</row>
    <row r="7" spans="1:9" ht="39.950000000000003" customHeight="1">
      <c r="A7" s="3">
        <v>1</v>
      </c>
      <c r="B7" s="21" t="s">
        <v>10</v>
      </c>
      <c r="C7" s="21"/>
      <c r="D7" s="4" t="s">
        <v>11</v>
      </c>
      <c r="E7" s="5">
        <v>44029970</v>
      </c>
      <c r="F7" s="5">
        <f>E7-H7</f>
        <v>43979216</v>
      </c>
      <c r="G7" s="5"/>
      <c r="H7" s="5">
        <v>50754</v>
      </c>
      <c r="I7" s="6"/>
    </row>
    <row r="8" spans="1:9" ht="39.950000000000003" customHeight="1">
      <c r="A8" s="7" t="s">
        <v>12</v>
      </c>
      <c r="B8" s="22" t="s">
        <v>13</v>
      </c>
      <c r="C8" s="22"/>
      <c r="D8" s="4" t="s">
        <v>11</v>
      </c>
      <c r="E8" s="5">
        <f>E7</f>
        <v>44029970</v>
      </c>
      <c r="F8" s="5">
        <f>F7</f>
        <v>43979216</v>
      </c>
      <c r="G8" s="5"/>
      <c r="H8" s="5">
        <f>H7</f>
        <v>50754</v>
      </c>
      <c r="I8" s="6"/>
    </row>
    <row r="9" spans="1:9" ht="39.950000000000003" customHeight="1">
      <c r="A9" s="4" t="s">
        <v>14</v>
      </c>
      <c r="B9" s="22" t="s">
        <v>15</v>
      </c>
      <c r="C9" s="22"/>
      <c r="D9" s="4" t="s">
        <v>11</v>
      </c>
      <c r="E9" s="5"/>
      <c r="F9" s="6"/>
      <c r="G9" s="6"/>
      <c r="H9" s="6"/>
      <c r="I9" s="6"/>
    </row>
    <row r="10" spans="1:9" ht="39.950000000000003" customHeight="1">
      <c r="A10" s="4" t="s">
        <v>16</v>
      </c>
      <c r="B10" s="23" t="s">
        <v>17</v>
      </c>
      <c r="C10" s="24"/>
      <c r="D10" s="4" t="s">
        <v>11</v>
      </c>
      <c r="E10" s="5"/>
      <c r="F10" s="6"/>
      <c r="G10" s="6"/>
      <c r="H10" s="6"/>
      <c r="I10" s="6"/>
    </row>
    <row r="11" spans="1:9" ht="39.950000000000003" customHeight="1">
      <c r="A11" s="3">
        <v>2</v>
      </c>
      <c r="B11" s="21" t="s">
        <v>18</v>
      </c>
      <c r="C11" s="21"/>
      <c r="D11" s="4" t="s">
        <v>11</v>
      </c>
      <c r="E11" s="8">
        <f>F11+H11+I11</f>
        <v>38413075</v>
      </c>
      <c r="F11" s="5">
        <f>F12</f>
        <v>14789</v>
      </c>
      <c r="G11" s="6"/>
      <c r="H11" s="5">
        <f>H12+H15</f>
        <v>6411370</v>
      </c>
      <c r="I11" s="5">
        <f>I12</f>
        <v>31986916</v>
      </c>
    </row>
    <row r="12" spans="1:9" ht="39.950000000000003" customHeight="1">
      <c r="A12" s="4" t="s">
        <v>19</v>
      </c>
      <c r="B12" s="22" t="s">
        <v>20</v>
      </c>
      <c r="C12" s="22"/>
      <c r="D12" s="4" t="s">
        <v>11</v>
      </c>
      <c r="E12" s="8">
        <f>F12+H12+I12</f>
        <v>38064835</v>
      </c>
      <c r="F12" s="6">
        <f>F13</f>
        <v>14789</v>
      </c>
      <c r="G12" s="6"/>
      <c r="H12" s="9">
        <v>6063130</v>
      </c>
      <c r="I12" s="6">
        <v>31986916</v>
      </c>
    </row>
    <row r="13" spans="1:9" ht="39.950000000000003" customHeight="1">
      <c r="A13" s="4" t="s">
        <v>21</v>
      </c>
      <c r="B13" s="23" t="s">
        <v>22</v>
      </c>
      <c r="C13" s="24"/>
      <c r="D13" s="4" t="s">
        <v>11</v>
      </c>
      <c r="E13" s="5">
        <f>F13</f>
        <v>14789</v>
      </c>
      <c r="F13" s="6">
        <v>14789</v>
      </c>
      <c r="G13" s="6"/>
      <c r="H13" s="10"/>
      <c r="I13" s="6"/>
    </row>
    <row r="14" spans="1:9" ht="39.950000000000003" customHeight="1">
      <c r="A14" s="4" t="s">
        <v>23</v>
      </c>
      <c r="B14" s="15" t="s">
        <v>24</v>
      </c>
      <c r="C14" s="16"/>
      <c r="D14" s="4"/>
      <c r="E14" s="5">
        <f>I14</f>
        <v>20127192</v>
      </c>
      <c r="F14" s="6"/>
      <c r="G14" s="6"/>
      <c r="H14" s="6"/>
      <c r="I14" s="6">
        <v>20127192</v>
      </c>
    </row>
    <row r="15" spans="1:9" ht="39.950000000000003" customHeight="1">
      <c r="A15" s="4" t="s">
        <v>25</v>
      </c>
      <c r="B15" s="23" t="s">
        <v>26</v>
      </c>
      <c r="C15" s="24"/>
      <c r="D15" s="4" t="s">
        <v>11</v>
      </c>
      <c r="E15" s="5">
        <f>H15</f>
        <v>348240</v>
      </c>
      <c r="F15" s="6"/>
      <c r="G15" s="6"/>
      <c r="H15" s="6">
        <v>348240</v>
      </c>
      <c r="I15" s="6"/>
    </row>
    <row r="16" spans="1:9" ht="39.950000000000003" customHeight="1">
      <c r="A16" s="4" t="s">
        <v>27</v>
      </c>
      <c r="B16" s="23" t="s">
        <v>28</v>
      </c>
      <c r="C16" s="24"/>
      <c r="D16" s="4" t="s">
        <v>11</v>
      </c>
      <c r="E16" s="8"/>
      <c r="F16" s="6"/>
      <c r="G16" s="6"/>
      <c r="H16" s="6"/>
      <c r="I16" s="6"/>
    </row>
    <row r="17" spans="1:9" ht="39.950000000000003" customHeight="1">
      <c r="A17" s="3">
        <v>3</v>
      </c>
      <c r="B17" s="21" t="s">
        <v>29</v>
      </c>
      <c r="C17" s="11" t="s">
        <v>30</v>
      </c>
      <c r="D17" s="4" t="s">
        <v>11</v>
      </c>
      <c r="E17" s="25">
        <f>E7-E11</f>
        <v>5616895</v>
      </c>
      <c r="F17" s="26"/>
      <c r="G17" s="26"/>
      <c r="H17" s="26"/>
      <c r="I17" s="27"/>
    </row>
    <row r="18" spans="1:9" ht="39.950000000000003" customHeight="1">
      <c r="A18" s="3">
        <v>4</v>
      </c>
      <c r="B18" s="21"/>
      <c r="C18" s="11" t="s">
        <v>31</v>
      </c>
      <c r="D18" s="4" t="s">
        <v>32</v>
      </c>
      <c r="E18" s="28">
        <f>E17/E7*100</f>
        <v>12.756981210752585</v>
      </c>
      <c r="F18" s="29"/>
      <c r="G18" s="29"/>
      <c r="H18" s="29"/>
      <c r="I18" s="30"/>
    </row>
    <row r="22" spans="1:9" ht="15" customHeight="1"/>
    <row r="23" spans="1:9" ht="18" customHeight="1"/>
    <row r="26" spans="1:9" ht="15.75" customHeight="1"/>
    <row r="27" spans="1:9" ht="15.75" customHeight="1"/>
    <row r="28" spans="1:9" ht="15" customHeight="1"/>
    <row r="29" spans="1:9" ht="15" customHeight="1"/>
    <row r="30" spans="1:9" ht="15" customHeight="1"/>
    <row r="31" spans="1:9" ht="15.75" customHeight="1"/>
    <row r="32" spans="1:9" ht="15.75" customHeight="1"/>
    <row r="33" ht="15" customHeight="1"/>
    <row r="34" ht="15" customHeight="1"/>
    <row r="35" ht="15.75" customHeight="1"/>
    <row r="36" ht="15.75" customHeight="1"/>
    <row r="37" ht="15.75" customHeight="1"/>
    <row r="38" ht="15.75" customHeight="1"/>
    <row r="39" ht="15.75" customHeight="1"/>
    <row r="40" ht="15" customHeight="1"/>
    <row r="41" ht="15" customHeight="1"/>
    <row r="42" ht="15" customHeight="1"/>
    <row r="43" ht="15" customHeight="1"/>
    <row r="45" ht="15.75" customHeight="1"/>
    <row r="46" ht="15" customHeight="1"/>
    <row r="60" ht="15" customHeight="1"/>
    <row r="61" ht="18" customHeight="1"/>
    <row r="64" ht="15.75" customHeight="1"/>
    <row r="65" ht="15.75" customHeight="1"/>
    <row r="66" ht="15" customHeight="1"/>
    <row r="67" ht="15" customHeight="1"/>
    <row r="68" ht="15" customHeight="1"/>
    <row r="69" ht="15.75" customHeight="1"/>
    <row r="70" ht="15.75" customHeight="1"/>
    <row r="71" ht="15" customHeight="1"/>
    <row r="72" ht="15" customHeight="1"/>
    <row r="73" ht="15.75" customHeight="1"/>
    <row r="74" ht="15.75" customHeight="1"/>
    <row r="75" ht="15.75" customHeight="1"/>
    <row r="76" ht="19.5" customHeight="1"/>
    <row r="77" ht="15.75" customHeight="1"/>
    <row r="78" ht="15" customHeight="1"/>
    <row r="79" ht="15" customHeight="1"/>
    <row r="80" ht="15" customHeight="1"/>
    <row r="81" ht="15" customHeight="1"/>
    <row r="83" ht="18.75" customHeight="1"/>
    <row r="84" ht="18.75" customHeight="1"/>
    <row r="85" ht="15.75" customHeight="1"/>
    <row r="86" ht="18.75" customHeight="1"/>
    <row r="90" ht="15" customHeight="1"/>
  </sheetData>
  <mergeCells count="17">
    <mergeCell ref="B15:C15"/>
    <mergeCell ref="B16:C16"/>
    <mergeCell ref="B17:B18"/>
    <mergeCell ref="E17:I17"/>
    <mergeCell ref="E18:I18"/>
    <mergeCell ref="B14:C14"/>
    <mergeCell ref="A1:I1"/>
    <mergeCell ref="A2:I2"/>
    <mergeCell ref="A3:I3"/>
    <mergeCell ref="B6:C6"/>
    <mergeCell ref="B7:C7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01 2012</vt:lpstr>
      <vt:lpstr>02 2012</vt:lpstr>
      <vt:lpstr>03 2012</vt:lpstr>
      <vt:lpstr>04 2012</vt:lpstr>
      <vt:lpstr>05 2012</vt:lpstr>
      <vt:lpstr>06 2012</vt:lpstr>
      <vt:lpstr>07 2012</vt:lpstr>
      <vt:lpstr>08 2012</vt:lpstr>
      <vt:lpstr>09 2012</vt:lpstr>
      <vt:lpstr>10 2012</vt:lpstr>
      <vt:lpstr>11 2012</vt:lpstr>
      <vt:lpstr>12 2012</vt:lpstr>
      <vt:lpstr>2012</vt:lpstr>
    </vt:vector>
  </TitlesOfParts>
  <Company>Kes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Engineer1</dc:creator>
  <cp:lastModifiedBy>Engineer1</cp:lastModifiedBy>
  <cp:lastPrinted>2013-04-22T12:01:07Z</cp:lastPrinted>
  <dcterms:created xsi:type="dcterms:W3CDTF">2013-04-22T07:15:24Z</dcterms:created>
  <dcterms:modified xsi:type="dcterms:W3CDTF">2013-04-23T05:11:00Z</dcterms:modified>
</cp:coreProperties>
</file>